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012F1E7-C239-4F4B-8D97-A12C89A9CD12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2" l="1"/>
  <c r="F9" i="22"/>
  <c r="E9" i="22"/>
  <c r="E10" i="22" s="1"/>
  <c r="D9" i="22"/>
  <c r="D10" i="22" s="1"/>
  <c r="F18" i="20"/>
  <c r="F19" i="20" s="1"/>
  <c r="E18" i="20"/>
  <c r="E19" i="20" s="1"/>
  <c r="D18" i="20"/>
  <c r="D19" i="20" s="1"/>
  <c r="F11" i="20"/>
  <c r="F12" i="20" s="1"/>
  <c r="E11" i="20"/>
  <c r="E12" i="20" s="1"/>
  <c r="D11" i="20"/>
  <c r="D12" i="20" s="1"/>
  <c r="M84" i="16" l="1"/>
  <c r="N84" i="16"/>
  <c r="L84" i="16"/>
  <c r="M83" i="16"/>
  <c r="N83" i="16"/>
  <c r="L83" i="16"/>
  <c r="M65" i="16"/>
  <c r="N65" i="16"/>
  <c r="L65" i="16"/>
  <c r="M49" i="16"/>
  <c r="N49" i="16"/>
  <c r="L49" i="16"/>
  <c r="L15" i="16"/>
  <c r="M15" i="16"/>
  <c r="N15" i="16"/>
  <c r="L55" i="16"/>
  <c r="M55" i="16"/>
  <c r="N55" i="16"/>
  <c r="L70" i="16"/>
  <c r="M70" i="16"/>
  <c r="N70" i="16"/>
  <c r="L48" i="16"/>
  <c r="M48" i="16"/>
  <c r="N48" i="16"/>
  <c r="N64" i="16"/>
  <c r="M64" i="16"/>
  <c r="L64" i="16"/>
  <c r="L82" i="16"/>
  <c r="M82" i="16"/>
  <c r="N82" i="16"/>
  <c r="L40" i="16"/>
  <c r="M40" i="16"/>
  <c r="N40" i="16"/>
  <c r="L79" i="16"/>
  <c r="M79" i="16"/>
  <c r="N79" i="16"/>
  <c r="L61" i="16"/>
  <c r="M61" i="16"/>
  <c r="N61" i="16"/>
  <c r="L24" i="16"/>
  <c r="M24" i="16"/>
  <c r="N24" i="16"/>
  <c r="L28" i="16"/>
  <c r="M28" i="16"/>
  <c r="N28" i="16"/>
  <c r="L58" i="16"/>
  <c r="M58" i="16"/>
  <c r="N58" i="16"/>
  <c r="L73" i="16"/>
  <c r="M73" i="16"/>
  <c r="N73" i="16"/>
  <c r="L19" i="16"/>
  <c r="M19" i="16"/>
  <c r="N19" i="16"/>
  <c r="I8" i="15"/>
  <c r="I9" i="15" s="1"/>
  <c r="H8" i="15"/>
  <c r="H9" i="15" s="1"/>
  <c r="G8" i="15"/>
  <c r="G9" i="15" s="1"/>
  <c r="D6" i="12" l="1"/>
  <c r="N6" i="12"/>
  <c r="I6" i="12"/>
  <c r="J10" i="12"/>
  <c r="E10" i="12"/>
  <c r="E11" i="12" l="1"/>
  <c r="J11" i="12"/>
</calcChain>
</file>

<file path=xl/sharedStrings.xml><?xml version="1.0" encoding="utf-8"?>
<sst xmlns="http://schemas.openxmlformats.org/spreadsheetml/2006/main" count="544" uniqueCount="325">
  <si>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</si>
  <si>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</si>
  <si>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</si>
  <si>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</si>
  <si>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</si>
  <si>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</si>
  <si>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</si>
  <si>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</si>
  <si>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</si>
  <si>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</si>
  <si>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</si>
  <si>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</si>
  <si>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</si>
  <si>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</si>
  <si>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</si>
  <si>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</si>
  <si>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</si>
  <si>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</si>
  <si>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</si>
  <si>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</si>
  <si>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</si>
  <si>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</si>
  <si>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</si>
  <si>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</si>
  <si>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</si>
  <si>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</si>
  <si>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</si>
  <si>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</si>
  <si>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</si>
  <si>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</si>
  <si>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</si>
  <si>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</si>
  <si>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</si>
  <si>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</si>
  <si>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</si>
  <si>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</si>
  <si>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</si>
  <si>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</si>
  <si>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</si>
  <si>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</si>
  <si>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</si>
  <si>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</si>
  <si>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</si>
  <si>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</si>
  <si>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</si>
  <si>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</si>
  <si>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</si>
  <si>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</si>
  <si>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</si>
  <si>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</si>
  <si>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</si>
  <si>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</si>
  <si>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</si>
  <si>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</si>
  <si>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</si>
  <si>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</si>
  <si>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</si>
  <si>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</si>
  <si>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</si>
  <si>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</si>
  <si>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</si>
  <si>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</si>
  <si>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</si>
  <si>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</si>
  <si>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</si>
  <si>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</si>
  <si>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</si>
  <si>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</si>
  <si>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</si>
  <si>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</si>
  <si>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</si>
  <si>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</si>
  <si>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</si>
  <si>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</si>
  <si>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</si>
  <si>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</si>
  <si>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</si>
  <si>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</si>
  <si>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</si>
  <si>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</si>
  <si>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</si>
  <si>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</si>
  <si>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</si>
  <si>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</si>
  <si>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</si>
  <si>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</si>
  <si>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</si>
  <si>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</si>
  <si>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</si>
  <si>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</si>
  <si>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</si>
  <si>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</si>
  <si>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</si>
  <si>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</si>
  <si>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</si>
  <si>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</si>
  <si>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</si>
  <si>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</si>
  <si>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</si>
  <si>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</si>
  <si>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</si>
  <si>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</si>
  <si>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</si>
  <si>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</si>
  <si>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</si>
  <si>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</si>
  <si>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</si>
  <si>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</si>
  <si>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</si>
  <si>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</si>
  <si>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</si>
  <si>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</si>
  <si>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</si>
  <si>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</si>
  <si>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</si>
  <si>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</si>
  <si>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</si>
  <si>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</si>
  <si>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</si>
  <si>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</si>
  <si>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</si>
  <si>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</si>
  <si>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</si>
  <si>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</si>
  <si>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</si>
  <si>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</si>
  <si>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</si>
  <si>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</si>
  <si>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</si>
  <si>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</si>
  <si>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</si>
  <si>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</si>
  <si>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</si>
  <si>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</si>
  <si>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</si>
  <si>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</si>
  <si>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</si>
  <si>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</si>
  <si>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</si>
  <si>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</si>
  <si>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</si>
  <si>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</si>
  <si>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</si>
  <si>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</si>
  <si>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</si>
  <si>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</si>
  <si>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</si>
  <si>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</si>
  <si>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</si>
  <si>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</si>
  <si>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</si>
  <si>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</si>
  <si>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</si>
  <si>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</si>
  <si>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</si>
  <si>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</si>
  <si>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</si>
  <si>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</si>
  <si>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</si>
  <si>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</si>
  <si>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</si>
  <si>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</si>
  <si>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</si>
  <si>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</si>
  <si>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</si>
  <si>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</si>
  <si>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</si>
  <si>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</si>
  <si>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</si>
  <si>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</si>
  <si>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</si>
  <si>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</si>
  <si>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</si>
  <si>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</si>
  <si>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</si>
  <si>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</si>
  <si>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</si>
  <si>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</si>
  <si>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</si>
  <si>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</si>
  <si>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</si>
  <si>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</si>
  <si>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</si>
  <si>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</si>
  <si>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</si>
  <si>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</si>
  <si>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</si>
  <si>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</si>
  <si>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</si>
  <si>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</si>
  <si>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</si>
  <si>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</si>
  <si>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</si>
  <si>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</si>
  <si>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</si>
  <si>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</si>
  <si>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</si>
  <si>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</si>
  <si>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</si>
  <si>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</si>
  <si>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</si>
  <si>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</si>
  <si>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</si>
  <si>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</si>
  <si>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</si>
  <si>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</si>
  <si>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</si>
  <si>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</si>
  <si>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</si>
  <si>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</si>
  <si>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</si>
  <si>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</si>
  <si>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</si>
  <si>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</si>
  <si>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</si>
  <si>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</si>
  <si>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</si>
  <si>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</si>
  <si>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</si>
  <si>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</si>
  <si>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</si>
  <si>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</si>
  <si>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</si>
  <si>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</si>
  <si>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</si>
  <si>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</si>
  <si>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</si>
  <si>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</si>
  <si>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</si>
  <si>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</si>
  <si>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</si>
  <si>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</si>
  <si>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</si>
  <si>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</si>
  <si>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</si>
  <si>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</si>
  <si>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</si>
  <si>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</si>
  <si>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</si>
  <si>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</si>
  <si>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</si>
  <si>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</si>
  <si>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</si>
  <si>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</si>
  <si>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</si>
  <si>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</si>
  <si>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</si>
  <si>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</si>
  <si>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</si>
  <si>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</si>
  <si>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</si>
  <si>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</si>
  <si>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</si>
  <si>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</si>
  <si>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</si>
  <si>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</si>
  <si>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</si>
  <si>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</si>
  <si>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</si>
  <si>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</si>
  <si>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</si>
  <si>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</si>
  <si>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</si>
  <si>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</si>
  <si>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</si>
  <si>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</si>
  <si>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</si>
  <si>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</si>
  <si>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</si>
  <si>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</si>
  <si>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</si>
  <si>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</si>
  <si>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</si>
  <si>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</si>
  <si>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</si>
  <si>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</si>
  <si>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</si>
  <si>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</si>
  <si>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</si>
  <si>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</si>
  <si>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</si>
  <si>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</si>
  <si>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</si>
  <si>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</si>
  <si>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</si>
  <si>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</si>
  <si>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</si>
  <si>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</si>
  <si>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</si>
  <si>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</si>
  <si>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</si>
  <si>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</si>
  <si>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</si>
  <si>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</si>
  <si>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</si>
  <si>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</si>
  <si>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</si>
  <si>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</si>
  <si>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</si>
  <si>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special orders</t>
  </si>
  <si>
    <t>Al-Sanam Islamic Bank</t>
  </si>
  <si>
    <t>BSAN</t>
  </si>
  <si>
    <t>Total Of Banks Sector</t>
  </si>
  <si>
    <t xml:space="preserve">Total </t>
  </si>
  <si>
    <t>Bulletin No (207)</t>
  </si>
  <si>
    <t>ISX Trading Indices of Wednesday 19/11/2025</t>
  </si>
  <si>
    <t>Wednesday 19/11/2025</t>
  </si>
  <si>
    <t>Iraq Stock Exchange not trading companies of Wednesday 19/11/2025</t>
  </si>
  <si>
    <t>Second Platform Market Bulletin No (207)</t>
  </si>
  <si>
    <t xml:space="preserve">Undisclosed Platform Companies Bulletin No (207) </t>
  </si>
  <si>
    <t xml:space="preserve">Regular Market Bulletin No (207) </t>
  </si>
  <si>
    <t xml:space="preserve">OTC Platform Trading Bulletin No (207) </t>
  </si>
  <si>
    <t>Non Iraqis' Bulletin  Wednesday    NOV   19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</si>
  <si>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</si>
  <si>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</si>
  <si>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</si>
  <si>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</si>
  <si>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</si>
  <si>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</si>
  <si>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</si>
  <si>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</si>
  <si>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Regular Market (Sell)</t>
  </si>
  <si>
    <t>Non Iraqi Trading of OTC (Sell)</t>
  </si>
  <si>
    <t>Warka Bank for inv.&amp;Finance</t>
  </si>
  <si>
    <t>Al-Kasab Company executed a deliberate cross order on the shares of Asia Bank Iraq Company with a number of shares (959,500,000) shares with a value of (748,410,000)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</si>
</sst>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59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4" fontId="80" fillId="0" borderId="10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1" fillId="0" borderId="149" xfId="0" applyNumberFormat="1" applyFont="1" applyBorder="1" applyAlignment="1">
      <alignment horizontal="center" vertical="center"/>
    </xf>
    <xf numFmtId="3" fontId="81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8" xfId="0" applyFont="1" applyFill="1" applyBorder="1" applyAlignment="1">
      <alignment vertical="center" wrapText="1"/>
    </xf>
    <xf numFmtId="0" fontId="84" fillId="60" borderId="168" xfId="0" applyFont="1" applyFill="1" applyBorder="1" applyAlignment="1">
      <alignment horizontal="center" vertical="center" wrapText="1"/>
    </xf>
    <xf numFmtId="1" fontId="86" fillId="4" borderId="168" xfId="1500" applyNumberFormat="1" applyFont="1" applyFill="1" applyBorder="1" applyAlignment="1">
      <alignment horizontal="center" vertical="center" wrapText="1"/>
    </xf>
    <xf numFmtId="167" fontId="86" fillId="60" borderId="168" xfId="1500" applyNumberFormat="1" applyFont="1" applyFill="1" applyBorder="1" applyAlignment="1">
      <alignment horizontal="center" vertical="center" wrapText="1"/>
    </xf>
    <xf numFmtId="0" fontId="84" fillId="0" borderId="68" xfId="5" applyFont="1" applyBorder="1" applyAlignment="1">
      <alignment vertical="center"/>
    </xf>
    <xf numFmtId="0" fontId="87" fillId="0" borderId="68" xfId="0" applyFont="1" applyBorder="1" applyAlignment="1">
      <alignment horizontal="center"/>
    </xf>
    <xf numFmtId="0" fontId="84" fillId="0" borderId="69" xfId="0" applyFont="1" applyBorder="1" applyAlignment="1">
      <alignment vertical="center"/>
    </xf>
    <xf numFmtId="0" fontId="79" fillId="0" borderId="161" xfId="0" applyFont="1" applyBorder="1"/>
    <xf numFmtId="1" fontId="84" fillId="0" borderId="68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8" xfId="0" applyFont="1" applyFill="1" applyBorder="1" applyAlignment="1">
      <alignment vertical="center" wrapText="1"/>
    </xf>
    <xf numFmtId="1" fontId="84" fillId="4" borderId="168" xfId="1500" applyNumberFormat="1" applyFont="1" applyFill="1" applyBorder="1" applyAlignment="1">
      <alignment horizontal="center" vertical="center" wrapText="1"/>
    </xf>
    <xf numFmtId="167" fontId="84" fillId="60" borderId="16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68" xfId="1500" applyNumberFormat="1" applyFont="1" applyBorder="1" applyAlignment="1">
      <alignment vertical="center"/>
    </xf>
    <xf numFmtId="167" fontId="84" fillId="0" borderId="69" xfId="1500" applyNumberFormat="1" applyFont="1" applyBorder="1" applyAlignment="1">
      <alignment vertical="center"/>
    </xf>
    <xf numFmtId="167" fontId="79" fillId="0" borderId="161" xfId="1500" applyNumberFormat="1" applyFont="1" applyBorder="1"/>
    <xf numFmtId="167" fontId="78" fillId="0" borderId="0" xfId="1500" applyNumberFormat="1" applyFont="1"/>
    <xf numFmtId="0" fontId="86" fillId="4" borderId="68" xfId="0" applyFont="1" applyFill="1" applyBorder="1" applyAlignment="1">
      <alignment vertical="center" wrapText="1"/>
    </xf>
    <xf numFmtId="0" fontId="84" fillId="60" borderId="68" xfId="0" applyFont="1" applyFill="1" applyBorder="1" applyAlignment="1">
      <alignment horizontal="center" vertical="center" wrapText="1"/>
    </xf>
    <xf numFmtId="1" fontId="86" fillId="4" borderId="68" xfId="1500" applyNumberFormat="1" applyFont="1" applyFill="1" applyBorder="1" applyAlignment="1">
      <alignment horizontal="center" vertical="center" wrapText="1"/>
    </xf>
    <xf numFmtId="167" fontId="86" fillId="60" borderId="68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0" fontId="92" fillId="0" borderId="0" xfId="0" applyFont="1"/>
    <xf numFmtId="0" fontId="93" fillId="0" borderId="0" xfId="0" applyFont="1"/>
    <xf numFmtId="0" fontId="94" fillId="0" borderId="162" xfId="0" applyFont="1" applyBorder="1" applyAlignment="1">
      <alignment horizontal="center" vertical="center" wrapText="1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94" fillId="3" borderId="163" xfId="0" applyNumberFormat="1" applyFont="1" applyFill="1" applyBorder="1" applyAlignment="1">
      <alignment horizontal="left" vertical="center" wrapText="1"/>
    </xf>
    <xf numFmtId="164" fontId="94" fillId="3" borderId="33" xfId="0" applyNumberFormat="1" applyFont="1" applyFill="1" applyBorder="1" applyAlignment="1">
      <alignment horizontal="left" vertical="center" wrapText="1"/>
    </xf>
    <xf numFmtId="164" fontId="94" fillId="3" borderId="161" xfId="0" applyNumberFormat="1" applyFont="1" applyFill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4" fillId="0" borderId="69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61" xfId="1500" applyNumberFormat="1" applyFont="1" applyBorder="1" applyAlignment="1">
      <alignment horizontal="center" vertical="center"/>
    </xf>
    <xf numFmtId="167" fontId="84" fillId="0" borderId="69" xfId="1500" applyNumberFormat="1" applyFont="1" applyBorder="1" applyAlignment="1">
      <alignment horizontal="left" vertical="center"/>
    </xf>
    <xf numFmtId="167" fontId="84" fillId="0" borderId="161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69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61" xfId="0" applyFont="1" applyBorder="1" applyAlignment="1">
      <alignment horizontal="center" vertical="center"/>
    </xf>
    <xf numFmtId="0" fontId="84" fillId="0" borderId="69" xfId="0" applyFont="1" applyBorder="1" applyAlignment="1">
      <alignment horizontal="left" vertical="center"/>
    </xf>
    <xf numFmtId="0" fontId="84" fillId="0" borderId="161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320385</xdr:colOff>
      <xdr:row>16</xdr:row>
      <xdr:rowOff>43296</xdr:rowOff>
    </xdr:from>
    <xdr:to>
      <xdr:col>6</xdr:col>
      <xdr:colOff>1411431</xdr:colOff>
      <xdr:row>20</xdr:row>
      <xdr:rowOff>484909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3A6723-6FB6-DDA7-97F1-0BAFA4B30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5" y="5541819"/>
          <a:ext cx="6018069" cy="2450522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1428749</xdr:colOff>
      <xdr:row>16</xdr:row>
      <xdr:rowOff>43294</xdr:rowOff>
    </xdr:from>
    <xdr:to>
      <xdr:col>13</xdr:col>
      <xdr:colOff>2485158</xdr:colOff>
      <xdr:row>20</xdr:row>
      <xdr:rowOff>484908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49AE9A-15F9-0275-EE9C-CD52A68A1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55772" y="5541817"/>
          <a:ext cx="5948795" cy="2450523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2476500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3B95D0E-6EF2-F9C6-73FA-D8AB263D4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429000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24847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FFBE93-8628-9466-2993-F84F6C36D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78456" cy="2484783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1466021</xdr:colOff>
      <xdr:row>28</xdr:row>
      <xdr:rowOff>273326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B03D5F-B8A1-00DE-6B25-4B634A7B8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10369" cy="2459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65</xdr:row>
      <xdr:rowOff>8549</xdr:rowOff>
    </xdr:from>
    <xdr:to>
      <xdr:col>13</xdr:col>
      <xdr:colOff>1536868</xdr:colOff>
      <xdr:row>65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49</xdr:row>
      <xdr:rowOff>14656</xdr:rowOff>
    </xdr:from>
    <xdr:to>
      <xdr:col>13</xdr:col>
      <xdr:colOff>1524048</xdr:colOff>
      <xdr:row>49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0</xdr:row>
      <xdr:rowOff>0</xdr:rowOff>
    </xdr:from>
    <xdr:to>
      <xdr:col>6</xdr:col>
      <xdr:colOff>0</xdr:colOff>
      <xdr:row>4</xdr:row>
      <xdr:rowOff>152045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3C36379-E5B0-4527-ACA5-A4F1BD69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0"/>
          <a:ext cx="1190625" cy="1066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7937</xdr:colOff>
      <xdr:row>0</xdr:row>
      <xdr:rowOff>0</xdr:rowOff>
    </xdr:from>
    <xdr:to>
      <xdr:col>6</xdr:col>
      <xdr:colOff>0</xdr:colOff>
      <xdr:row>5</xdr:row>
      <xdr:rowOff>116971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E660239-AA7D-4614-B5E2-EF2E64939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9625" y="0"/>
          <a:ext cx="1174750" cy="1267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B28" sqref="B28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5" t="s">
        <v>0</v>
      </c>
      <c r="C1" s="196"/>
      <c r="D1" s="197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98" t="s">
        <v>304</v>
      </c>
      <c r="C2" s="199"/>
      <c r="D2" s="200"/>
      <c r="E2" s="201"/>
      <c r="F2" s="202"/>
      <c r="G2" s="202"/>
      <c r="H2" s="202"/>
      <c r="I2" s="202"/>
      <c r="J2" s="202"/>
      <c r="K2" s="203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4" t="s">
        <v>305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6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07" t="s">
        <v>78</v>
      </c>
      <c r="C6" s="208"/>
      <c r="D6" s="209">
        <f>'Bullient '!M84+OTC!H9</f>
        <v>1775264400</v>
      </c>
      <c r="E6" s="210"/>
      <c r="F6" s="28"/>
      <c r="G6" s="207" t="s">
        <v>79</v>
      </c>
      <c r="H6" s="208"/>
      <c r="I6" s="209">
        <f>'Bullient '!N84+OTC!I9</f>
        <v>1647410820.2800002</v>
      </c>
      <c r="J6" s="210"/>
      <c r="K6" s="29"/>
      <c r="L6" s="207" t="s">
        <v>8</v>
      </c>
      <c r="M6" s="208"/>
      <c r="N6" s="30">
        <f>'Bullient '!L84+OTC!G9</f>
        <v>1038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211"/>
      <c r="L7" s="212"/>
      <c r="M7" s="213"/>
      <c r="N7" s="33"/>
    </row>
    <row r="8" spans="2:16" ht="24.95" customHeight="1">
      <c r="B8" s="214" t="s">
        <v>1</v>
      </c>
      <c r="C8" s="215"/>
      <c r="D8" s="216"/>
      <c r="E8" s="34">
        <v>966.93</v>
      </c>
      <c r="F8" s="35"/>
      <c r="G8" s="214" t="s">
        <v>5</v>
      </c>
      <c r="H8" s="215"/>
      <c r="I8" s="216"/>
      <c r="J8" s="34">
        <v>1187.4000000000001</v>
      </c>
      <c r="K8" s="180"/>
      <c r="L8" s="181"/>
      <c r="M8" s="182"/>
      <c r="N8" s="23"/>
    </row>
    <row r="9" spans="2:16" ht="24.95" customHeight="1">
      <c r="B9" s="214" t="s">
        <v>2</v>
      </c>
      <c r="C9" s="215"/>
      <c r="D9" s="216"/>
      <c r="E9" s="34">
        <v>964.88</v>
      </c>
      <c r="F9" s="36"/>
      <c r="G9" s="214" t="s">
        <v>6</v>
      </c>
      <c r="H9" s="215"/>
      <c r="I9" s="216"/>
      <c r="J9" s="34">
        <v>1183.9000000000001</v>
      </c>
      <c r="K9" s="180"/>
      <c r="L9" s="181"/>
      <c r="M9" s="182"/>
      <c r="N9" s="23"/>
      <c r="O9" s="37"/>
    </row>
    <row r="10" spans="2:16" ht="24.95" customHeight="1">
      <c r="B10" s="186" t="s">
        <v>3</v>
      </c>
      <c r="C10" s="187"/>
      <c r="D10" s="188"/>
      <c r="E10" s="125">
        <f>((E8/E9)-1)*100</f>
        <v>0.21246165326258559</v>
      </c>
      <c r="F10" s="36"/>
      <c r="G10" s="186" t="s">
        <v>3</v>
      </c>
      <c r="H10" s="187"/>
      <c r="I10" s="188"/>
      <c r="J10" s="125">
        <f>((J8/J9)-1)*100</f>
        <v>0.29563307711799602</v>
      </c>
      <c r="K10" s="180"/>
      <c r="L10" s="181"/>
      <c r="M10" s="182"/>
      <c r="N10" s="23"/>
    </row>
    <row r="11" spans="2:16" ht="24.95" customHeight="1">
      <c r="B11" s="186" t="s">
        <v>4</v>
      </c>
      <c r="C11" s="187"/>
      <c r="D11" s="188"/>
      <c r="E11" s="125">
        <f>E8-E9</f>
        <v>2.0499999999999545</v>
      </c>
      <c r="F11" s="26"/>
      <c r="G11" s="186" t="s">
        <v>4</v>
      </c>
      <c r="H11" s="187"/>
      <c r="I11" s="188"/>
      <c r="J11" s="125">
        <f>J8-J9</f>
        <v>3.5</v>
      </c>
      <c r="K11" s="180"/>
      <c r="L11" s="181"/>
      <c r="M11" s="182"/>
      <c r="N11" s="23"/>
      <c r="O11" s="37"/>
    </row>
    <row r="12" spans="2:16" ht="24.95" customHeight="1">
      <c r="B12" s="38"/>
      <c r="C12" s="39"/>
      <c r="D12" s="38"/>
      <c r="E12" s="217"/>
      <c r="F12" s="218"/>
      <c r="G12" s="219"/>
      <c r="H12" s="40"/>
      <c r="I12" s="40"/>
      <c r="J12" s="41"/>
      <c r="K12" s="220"/>
      <c r="L12" s="181"/>
      <c r="M12" s="182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38</v>
      </c>
      <c r="I13" s="44" t="s">
        <v>80</v>
      </c>
      <c r="J13" s="43">
        <v>9</v>
      </c>
      <c r="K13" s="180"/>
      <c r="L13" s="181"/>
      <c r="M13" s="182"/>
      <c r="N13" s="23"/>
      <c r="O13" s="37"/>
      <c r="P13" s="37"/>
    </row>
    <row r="14" spans="2:16" ht="24.95" customHeight="1">
      <c r="B14" s="42" t="s">
        <v>84</v>
      </c>
      <c r="C14" s="43">
        <v>46</v>
      </c>
      <c r="D14" s="44" t="s">
        <v>80</v>
      </c>
      <c r="E14" s="43">
        <v>1</v>
      </c>
      <c r="F14" s="35"/>
      <c r="G14" s="183" t="s">
        <v>82</v>
      </c>
      <c r="H14" s="184"/>
      <c r="I14" s="185"/>
      <c r="J14" s="43">
        <v>11</v>
      </c>
      <c r="K14" s="180"/>
      <c r="L14" s="181"/>
      <c r="M14" s="182"/>
      <c r="N14" s="23"/>
      <c r="O14" s="37"/>
      <c r="P14" s="37"/>
    </row>
    <row r="15" spans="2:16" ht="24.95" customHeight="1">
      <c r="B15" s="186" t="s">
        <v>99</v>
      </c>
      <c r="C15" s="187" t="s">
        <v>10</v>
      </c>
      <c r="D15" s="188" t="s">
        <v>10</v>
      </c>
      <c r="E15" s="43">
        <v>6</v>
      </c>
      <c r="F15" s="26"/>
      <c r="G15" s="189" t="s">
        <v>83</v>
      </c>
      <c r="H15" s="190"/>
      <c r="I15" s="191"/>
      <c r="J15" s="43">
        <v>21</v>
      </c>
      <c r="K15" s="180"/>
      <c r="L15" s="181"/>
      <c r="M15" s="182"/>
      <c r="N15" s="31"/>
      <c r="O15" s="37"/>
    </row>
    <row r="16" spans="2:16" ht="24.95" customHeight="1">
      <c r="B16" s="186" t="s">
        <v>81</v>
      </c>
      <c r="C16" s="187" t="s">
        <v>11</v>
      </c>
      <c r="D16" s="188" t="s">
        <v>11</v>
      </c>
      <c r="E16" s="46">
        <v>14</v>
      </c>
      <c r="F16" s="23"/>
      <c r="G16" s="23"/>
      <c r="H16" s="23"/>
      <c r="I16" s="23"/>
      <c r="J16" s="23"/>
      <c r="K16" s="23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s="65" customFormat="1" ht="39.950000000000003" customHeight="1">
      <c r="A22" s="176"/>
      <c r="B22" s="177" t="s">
        <v>299</v>
      </c>
      <c r="C22" s="192" t="s">
        <v>324</v>
      </c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4"/>
      <c r="O22" s="176"/>
    </row>
    <row r="23" spans="1:15" ht="18.75" customHeight="1">
      <c r="A23" s="178" t="s">
        <v>12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C10" sqref="C1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24" t="s">
        <v>76</v>
      </c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4" ht="24.75" customHeight="1">
      <c r="A3" s="47"/>
      <c r="B3" s="47"/>
      <c r="C3" s="225" t="s">
        <v>306</v>
      </c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ht="21">
      <c r="A4" s="47"/>
      <c r="B4" s="47"/>
      <c r="C4" s="226" t="s">
        <v>13</v>
      </c>
      <c r="D4" s="226"/>
      <c r="E4" s="226"/>
      <c r="F4" s="226"/>
      <c r="G4" s="52"/>
      <c r="H4" s="52"/>
      <c r="I4" s="226" t="s">
        <v>14</v>
      </c>
      <c r="J4" s="226"/>
      <c r="K4" s="226"/>
      <c r="L4" s="226"/>
      <c r="M4" s="226"/>
      <c r="N4" s="226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27" t="s">
        <v>15</v>
      </c>
      <c r="J5" s="228"/>
      <c r="K5" s="229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173</v>
      </c>
      <c r="D6" s="60">
        <v>11</v>
      </c>
      <c r="E6" s="61">
        <v>11</v>
      </c>
      <c r="F6" s="62">
        <v>25000</v>
      </c>
      <c r="G6" s="63"/>
      <c r="H6" s="63"/>
      <c r="I6" s="230" t="s">
        <v>226</v>
      </c>
      <c r="J6" s="231" t="s">
        <v>226</v>
      </c>
      <c r="K6" s="232" t="s">
        <v>226</v>
      </c>
      <c r="L6" s="60">
        <v>0.09</v>
      </c>
      <c r="M6" s="64">
        <v>-10</v>
      </c>
      <c r="N6" s="62">
        <v>11013702</v>
      </c>
    </row>
    <row r="7" spans="1:14" s="65" customFormat="1" ht="17.100000000000001" customHeight="1">
      <c r="A7" s="47"/>
      <c r="B7" s="47"/>
      <c r="C7" s="59" t="s">
        <v>246</v>
      </c>
      <c r="D7" s="60">
        <v>2.35</v>
      </c>
      <c r="E7" s="61">
        <v>6.82</v>
      </c>
      <c r="F7" s="62">
        <v>389450</v>
      </c>
      <c r="G7" s="47"/>
      <c r="H7" s="63"/>
      <c r="I7" s="230" t="s">
        <v>230</v>
      </c>
      <c r="J7" s="233" t="s">
        <v>230</v>
      </c>
      <c r="K7" s="234" t="s">
        <v>230</v>
      </c>
      <c r="L7" s="60">
        <v>0.11</v>
      </c>
      <c r="M7" s="64">
        <v>-8.33</v>
      </c>
      <c r="N7" s="62">
        <v>203250000</v>
      </c>
    </row>
    <row r="8" spans="1:14" s="65" customFormat="1" ht="17.100000000000001" customHeight="1">
      <c r="A8" s="47"/>
      <c r="B8" s="47"/>
      <c r="C8" s="59" t="s">
        <v>297</v>
      </c>
      <c r="D8" s="60">
        <v>0.21</v>
      </c>
      <c r="E8" s="61">
        <v>5</v>
      </c>
      <c r="F8" s="62">
        <v>7437465</v>
      </c>
      <c r="G8" s="47"/>
      <c r="H8" s="63"/>
      <c r="I8" s="230" t="s">
        <v>124</v>
      </c>
      <c r="J8" s="233" t="s">
        <v>124</v>
      </c>
      <c r="K8" s="234" t="s">
        <v>124</v>
      </c>
      <c r="L8" s="60">
        <v>2</v>
      </c>
      <c r="M8" s="64">
        <v>-6.98</v>
      </c>
      <c r="N8" s="62">
        <v>12000020</v>
      </c>
    </row>
    <row r="9" spans="1:14" s="65" customFormat="1" ht="17.100000000000001" customHeight="1">
      <c r="A9" s="47"/>
      <c r="B9" s="47"/>
      <c r="C9" s="59" t="s">
        <v>260</v>
      </c>
      <c r="D9" s="60">
        <v>0.28999999999999998</v>
      </c>
      <c r="E9" s="61">
        <v>3.57</v>
      </c>
      <c r="F9" s="62">
        <v>280789287</v>
      </c>
      <c r="G9" s="47"/>
      <c r="H9" s="63"/>
      <c r="I9" s="230" t="s">
        <v>276</v>
      </c>
      <c r="J9" s="233" t="s">
        <v>276</v>
      </c>
      <c r="K9" s="234" t="s">
        <v>276</v>
      </c>
      <c r="L9" s="60">
        <v>0.95</v>
      </c>
      <c r="M9" s="64">
        <v>-5</v>
      </c>
      <c r="N9" s="62">
        <v>1042314</v>
      </c>
    </row>
    <row r="10" spans="1:14" s="65" customFormat="1" ht="17.100000000000001" customHeight="1">
      <c r="A10" s="47"/>
      <c r="B10" s="47"/>
      <c r="C10" s="59" t="s">
        <v>207</v>
      </c>
      <c r="D10" s="60">
        <v>29</v>
      </c>
      <c r="E10" s="61">
        <v>3.57</v>
      </c>
      <c r="F10" s="62">
        <v>72021</v>
      </c>
      <c r="G10" s="47"/>
      <c r="H10" s="66"/>
      <c r="I10" s="230" t="s">
        <v>216</v>
      </c>
      <c r="J10" s="233" t="s">
        <v>216</v>
      </c>
      <c r="K10" s="234" t="s">
        <v>216</v>
      </c>
      <c r="L10" s="60">
        <v>4</v>
      </c>
      <c r="M10" s="64">
        <v>-4.76</v>
      </c>
      <c r="N10" s="62">
        <v>53864850</v>
      </c>
    </row>
    <row r="11" spans="1:14" s="65" customFormat="1" ht="29.25" customHeight="1">
      <c r="A11" s="47"/>
      <c r="B11" s="47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</row>
    <row r="12" spans="1:14" s="65" customFormat="1" ht="22.5" customHeight="1">
      <c r="A12" s="47"/>
      <c r="B12" s="47"/>
      <c r="C12" s="224" t="s">
        <v>77</v>
      </c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38" t="s">
        <v>18</v>
      </c>
      <c r="D14" s="238"/>
      <c r="E14" s="238"/>
      <c r="F14" s="238"/>
      <c r="G14" s="67"/>
      <c r="H14" s="68"/>
      <c r="I14" s="238" t="s">
        <v>7</v>
      </c>
      <c r="J14" s="238"/>
      <c r="K14" s="238"/>
      <c r="L14" s="238"/>
      <c r="M14" s="238"/>
      <c r="N14" s="238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5" t="s">
        <v>15</v>
      </c>
      <c r="J15" s="236" t="s">
        <v>19</v>
      </c>
      <c r="K15" s="237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268</v>
      </c>
      <c r="D16" s="60">
        <v>0.78</v>
      </c>
      <c r="E16" s="71">
        <v>0</v>
      </c>
      <c r="F16" s="62">
        <v>959500000</v>
      </c>
      <c r="G16" s="63"/>
      <c r="H16" s="72"/>
      <c r="I16" s="221" t="s">
        <v>268</v>
      </c>
      <c r="J16" s="222" t="s">
        <v>268</v>
      </c>
      <c r="K16" s="223" t="s">
        <v>268</v>
      </c>
      <c r="L16" s="60">
        <v>0.78</v>
      </c>
      <c r="M16" s="84">
        <v>0</v>
      </c>
      <c r="N16" s="62">
        <v>748410000</v>
      </c>
    </row>
    <row r="17" spans="1:14" ht="17.100000000000001" customHeight="1">
      <c r="A17" s="47"/>
      <c r="B17" s="47"/>
      <c r="C17" s="59" t="s">
        <v>260</v>
      </c>
      <c r="D17" s="60">
        <v>0.28999999999999998</v>
      </c>
      <c r="E17" s="71">
        <v>3.57</v>
      </c>
      <c r="F17" s="62">
        <v>280789287</v>
      </c>
      <c r="G17" s="63"/>
      <c r="H17" s="72"/>
      <c r="I17" s="221" t="s">
        <v>216</v>
      </c>
      <c r="J17" s="222" t="s">
        <v>216</v>
      </c>
      <c r="K17" s="223" t="s">
        <v>216</v>
      </c>
      <c r="L17" s="60">
        <v>4</v>
      </c>
      <c r="M17" s="84">
        <v>-4.76</v>
      </c>
      <c r="N17" s="62">
        <v>230410507.19999999</v>
      </c>
    </row>
    <row r="18" spans="1:14" ht="17.100000000000001" customHeight="1">
      <c r="A18" s="47"/>
      <c r="B18" s="47"/>
      <c r="C18" s="59" t="s">
        <v>230</v>
      </c>
      <c r="D18" s="60">
        <v>0.11</v>
      </c>
      <c r="E18" s="71">
        <v>-8.33</v>
      </c>
      <c r="F18" s="62">
        <v>203250000</v>
      </c>
      <c r="G18" s="63"/>
      <c r="H18" s="72"/>
      <c r="I18" s="221" t="s">
        <v>101</v>
      </c>
      <c r="J18" s="222" t="s">
        <v>101</v>
      </c>
      <c r="K18" s="223" t="s">
        <v>101</v>
      </c>
      <c r="L18" s="95">
        <v>2.02</v>
      </c>
      <c r="M18" s="96">
        <v>0</v>
      </c>
      <c r="N18" s="98">
        <v>198584068.90000001</v>
      </c>
    </row>
    <row r="19" spans="1:14" ht="17.100000000000001" customHeight="1">
      <c r="A19" s="47"/>
      <c r="B19" s="47"/>
      <c r="C19" s="59" t="s">
        <v>101</v>
      </c>
      <c r="D19" s="60">
        <v>2.02</v>
      </c>
      <c r="E19" s="71">
        <v>0</v>
      </c>
      <c r="F19" s="62">
        <v>98308945</v>
      </c>
      <c r="G19" s="63"/>
      <c r="H19" s="72"/>
      <c r="I19" s="221" t="s">
        <v>260</v>
      </c>
      <c r="J19" s="222" t="s">
        <v>260</v>
      </c>
      <c r="K19" s="223" t="s">
        <v>260</v>
      </c>
      <c r="L19" s="60">
        <v>0.28999999999999998</v>
      </c>
      <c r="M19" s="84">
        <v>3.57</v>
      </c>
      <c r="N19" s="62">
        <v>81428893.230000004</v>
      </c>
    </row>
    <row r="20" spans="1:14" ht="16.5" customHeight="1">
      <c r="A20" s="47"/>
      <c r="B20" s="47"/>
      <c r="C20" s="59" t="s">
        <v>216</v>
      </c>
      <c r="D20" s="60">
        <v>4</v>
      </c>
      <c r="E20" s="71">
        <v>-4.76</v>
      </c>
      <c r="F20" s="62">
        <v>53864850</v>
      </c>
      <c r="G20" s="73"/>
      <c r="H20" s="73"/>
      <c r="I20" s="221" t="s">
        <v>164</v>
      </c>
      <c r="J20" s="222" t="s">
        <v>164</v>
      </c>
      <c r="K20" s="223" t="s">
        <v>164</v>
      </c>
      <c r="L20" s="60">
        <v>13.18</v>
      </c>
      <c r="M20" s="84">
        <v>-0.08</v>
      </c>
      <c r="N20" s="62">
        <v>61968359.100000001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64" zoomScale="145" zoomScaleNormal="145" workbookViewId="0">
      <selection activeCell="C75" sqref="C75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55" t="s">
        <v>310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7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58" t="s">
        <v>29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60"/>
    </row>
    <row r="4" spans="1:14" ht="12" customHeight="1">
      <c r="A4" s="82"/>
      <c r="B4" s="59" t="s">
        <v>268</v>
      </c>
      <c r="C4" s="83" t="s">
        <v>269</v>
      </c>
      <c r="D4" s="60">
        <v>0.78</v>
      </c>
      <c r="E4" s="60">
        <v>0.78</v>
      </c>
      <c r="F4" s="60">
        <v>0.78</v>
      </c>
      <c r="G4" s="60">
        <v>0.78</v>
      </c>
      <c r="H4" s="60">
        <v>0.78</v>
      </c>
      <c r="I4" s="60">
        <v>0.78</v>
      </c>
      <c r="J4" s="60">
        <v>0.78</v>
      </c>
      <c r="K4" s="84">
        <v>0</v>
      </c>
      <c r="L4" s="85">
        <v>1</v>
      </c>
      <c r="M4" s="62">
        <v>959500000</v>
      </c>
      <c r="N4" s="62">
        <v>748410000</v>
      </c>
    </row>
    <row r="5" spans="1:14" ht="12" customHeight="1">
      <c r="A5" s="82"/>
      <c r="B5" s="59" t="s">
        <v>228</v>
      </c>
      <c r="C5" s="83" t="s">
        <v>229</v>
      </c>
      <c r="D5" s="60">
        <v>0.27</v>
      </c>
      <c r="E5" s="60">
        <v>0.27</v>
      </c>
      <c r="F5" s="60">
        <v>0.27</v>
      </c>
      <c r="G5" s="60">
        <v>0.27</v>
      </c>
      <c r="H5" s="60">
        <v>0.27</v>
      </c>
      <c r="I5" s="60">
        <v>0.27</v>
      </c>
      <c r="J5" s="60">
        <v>0.27</v>
      </c>
      <c r="K5" s="84">
        <v>0</v>
      </c>
      <c r="L5" s="85">
        <v>21</v>
      </c>
      <c r="M5" s="62">
        <v>19840807</v>
      </c>
      <c r="N5" s="62">
        <v>5357017.8899999997</v>
      </c>
    </row>
    <row r="6" spans="1:14" ht="12" customHeight="1">
      <c r="A6" s="82"/>
      <c r="B6" s="59" t="s">
        <v>292</v>
      </c>
      <c r="C6" s="83" t="s">
        <v>293</v>
      </c>
      <c r="D6" s="60">
        <v>3.6</v>
      </c>
      <c r="E6" s="60">
        <v>3.62</v>
      </c>
      <c r="F6" s="60">
        <v>3.6</v>
      </c>
      <c r="G6" s="60">
        <v>3.6</v>
      </c>
      <c r="H6" s="60">
        <v>3.6</v>
      </c>
      <c r="I6" s="60">
        <v>3.6</v>
      </c>
      <c r="J6" s="60">
        <v>3.6</v>
      </c>
      <c r="K6" s="84">
        <v>0</v>
      </c>
      <c r="L6" s="85">
        <v>57</v>
      </c>
      <c r="M6" s="62">
        <v>15789549</v>
      </c>
      <c r="N6" s="62">
        <v>56867798.689999998</v>
      </c>
    </row>
    <row r="7" spans="1:14" ht="12" customHeight="1">
      <c r="A7" s="82"/>
      <c r="B7" s="59" t="s">
        <v>170</v>
      </c>
      <c r="C7" s="83" t="s">
        <v>171</v>
      </c>
      <c r="D7" s="60">
        <v>0.71</v>
      </c>
      <c r="E7" s="60">
        <v>0.71</v>
      </c>
      <c r="F7" s="60">
        <v>0.7</v>
      </c>
      <c r="G7" s="60">
        <v>0.7</v>
      </c>
      <c r="H7" s="60">
        <v>0.71</v>
      </c>
      <c r="I7" s="60">
        <v>0.7</v>
      </c>
      <c r="J7" s="60">
        <v>0.71</v>
      </c>
      <c r="K7" s="84">
        <v>-1.41</v>
      </c>
      <c r="L7" s="85">
        <v>7</v>
      </c>
      <c r="M7" s="62">
        <v>3294678</v>
      </c>
      <c r="N7" s="62">
        <v>2307574.6</v>
      </c>
    </row>
    <row r="8" spans="1:14" ht="12" customHeight="1">
      <c r="A8" s="82"/>
      <c r="B8" s="59" t="s">
        <v>260</v>
      </c>
      <c r="C8" s="83" t="s">
        <v>261</v>
      </c>
      <c r="D8" s="60">
        <v>0.28999999999999998</v>
      </c>
      <c r="E8" s="60">
        <v>0.28999999999999998</v>
      </c>
      <c r="F8" s="60">
        <v>0.28999999999999998</v>
      </c>
      <c r="G8" s="60">
        <v>0.28999999999999998</v>
      </c>
      <c r="H8" s="60">
        <v>0.28000000000000003</v>
      </c>
      <c r="I8" s="60">
        <v>0.28999999999999998</v>
      </c>
      <c r="J8" s="60">
        <v>0.28000000000000003</v>
      </c>
      <c r="K8" s="84">
        <v>3.57</v>
      </c>
      <c r="L8" s="85">
        <v>50</v>
      </c>
      <c r="M8" s="62">
        <v>280789287</v>
      </c>
      <c r="N8" s="62">
        <v>81428893.230000004</v>
      </c>
    </row>
    <row r="9" spans="1:14" ht="12" customHeight="1">
      <c r="A9" s="82"/>
      <c r="B9" s="59" t="s">
        <v>297</v>
      </c>
      <c r="C9" s="83" t="s">
        <v>298</v>
      </c>
      <c r="D9" s="60">
        <v>0.2</v>
      </c>
      <c r="E9" s="60">
        <v>0.21</v>
      </c>
      <c r="F9" s="60">
        <v>0.2</v>
      </c>
      <c r="G9" s="60">
        <v>0.21</v>
      </c>
      <c r="H9" s="60">
        <v>0.2</v>
      </c>
      <c r="I9" s="60">
        <v>0.21</v>
      </c>
      <c r="J9" s="60">
        <v>0.2</v>
      </c>
      <c r="K9" s="84">
        <v>5</v>
      </c>
      <c r="L9" s="85">
        <v>6</v>
      </c>
      <c r="M9" s="62">
        <v>7437465</v>
      </c>
      <c r="N9" s="62">
        <v>1546357.65</v>
      </c>
    </row>
    <row r="10" spans="1:14" ht="12" customHeight="1">
      <c r="A10" s="82"/>
      <c r="B10" s="59" t="s">
        <v>161</v>
      </c>
      <c r="C10" s="83" t="s">
        <v>160</v>
      </c>
      <c r="D10" s="60">
        <v>1</v>
      </c>
      <c r="E10" s="60">
        <v>1</v>
      </c>
      <c r="F10" s="60">
        <v>1</v>
      </c>
      <c r="G10" s="60">
        <v>1</v>
      </c>
      <c r="H10" s="60">
        <v>1</v>
      </c>
      <c r="I10" s="60">
        <v>1</v>
      </c>
      <c r="J10" s="60">
        <v>1</v>
      </c>
      <c r="K10" s="84">
        <v>0</v>
      </c>
      <c r="L10" s="85">
        <v>11</v>
      </c>
      <c r="M10" s="62">
        <v>1759693</v>
      </c>
      <c r="N10" s="62">
        <v>1759693</v>
      </c>
    </row>
    <row r="11" spans="1:14" ht="12" customHeight="1">
      <c r="A11" s="82"/>
      <c r="B11" s="59" t="s">
        <v>222</v>
      </c>
      <c r="C11" s="83" t="s">
        <v>223</v>
      </c>
      <c r="D11" s="60">
        <v>0.06</v>
      </c>
      <c r="E11" s="60">
        <v>0.06</v>
      </c>
      <c r="F11" s="60">
        <v>0.06</v>
      </c>
      <c r="G11" s="60">
        <v>0.06</v>
      </c>
      <c r="H11" s="60">
        <v>0.06</v>
      </c>
      <c r="I11" s="60">
        <v>0.06</v>
      </c>
      <c r="J11" s="60">
        <v>0.06</v>
      </c>
      <c r="K11" s="84">
        <v>0</v>
      </c>
      <c r="L11" s="85">
        <v>8</v>
      </c>
      <c r="M11" s="62">
        <v>20000000</v>
      </c>
      <c r="N11" s="62">
        <v>1200000</v>
      </c>
    </row>
    <row r="12" spans="1:14" ht="12" customHeight="1">
      <c r="A12" s="82"/>
      <c r="B12" s="59" t="s">
        <v>108</v>
      </c>
      <c r="C12" s="83" t="s">
        <v>90</v>
      </c>
      <c r="D12" s="60">
        <v>0.15</v>
      </c>
      <c r="E12" s="60">
        <v>0.15</v>
      </c>
      <c r="F12" s="60">
        <v>0.15</v>
      </c>
      <c r="G12" s="60">
        <v>0.15</v>
      </c>
      <c r="H12" s="60">
        <v>0.15</v>
      </c>
      <c r="I12" s="60">
        <v>0.15</v>
      </c>
      <c r="J12" s="60">
        <v>0.15</v>
      </c>
      <c r="K12" s="84">
        <v>0</v>
      </c>
      <c r="L12" s="85">
        <v>4</v>
      </c>
      <c r="M12" s="62">
        <v>10003004</v>
      </c>
      <c r="N12" s="62">
        <v>1500450.6</v>
      </c>
    </row>
    <row r="13" spans="1:14" ht="12" customHeight="1">
      <c r="A13" s="82"/>
      <c r="B13" s="59" t="s">
        <v>101</v>
      </c>
      <c r="C13" s="83" t="s">
        <v>100</v>
      </c>
      <c r="D13" s="60">
        <v>2.02</v>
      </c>
      <c r="E13" s="60">
        <v>2.02</v>
      </c>
      <c r="F13" s="60">
        <v>2.02</v>
      </c>
      <c r="G13" s="60">
        <v>2.02</v>
      </c>
      <c r="H13" s="60">
        <v>2.02</v>
      </c>
      <c r="I13" s="60">
        <v>2.02</v>
      </c>
      <c r="J13" s="60">
        <v>2.02</v>
      </c>
      <c r="K13" s="84">
        <v>0</v>
      </c>
      <c r="L13" s="85">
        <v>104</v>
      </c>
      <c r="M13" s="62">
        <v>98308945</v>
      </c>
      <c r="N13" s="62">
        <v>198584068.90000001</v>
      </c>
    </row>
    <row r="14" spans="1:14" ht="12" customHeight="1">
      <c r="A14" s="82"/>
      <c r="B14" s="59" t="s">
        <v>113</v>
      </c>
      <c r="C14" s="83" t="s">
        <v>114</v>
      </c>
      <c r="D14" s="60">
        <v>4.63</v>
      </c>
      <c r="E14" s="60">
        <v>4.63</v>
      </c>
      <c r="F14" s="60">
        <v>4.5999999999999996</v>
      </c>
      <c r="G14" s="60">
        <v>4.6100000000000003</v>
      </c>
      <c r="H14" s="60">
        <v>4.63</v>
      </c>
      <c r="I14" s="60">
        <v>4.5999999999999996</v>
      </c>
      <c r="J14" s="60">
        <v>4.63</v>
      </c>
      <c r="K14" s="84">
        <v>-0.65</v>
      </c>
      <c r="L14" s="85">
        <v>44</v>
      </c>
      <c r="M14" s="62">
        <v>12325744</v>
      </c>
      <c r="N14" s="62">
        <v>56775232.659999996</v>
      </c>
    </row>
    <row r="15" spans="1:14" ht="12" customHeight="1">
      <c r="A15" s="82"/>
      <c r="B15" s="261" t="s">
        <v>110</v>
      </c>
      <c r="C15" s="262"/>
      <c r="D15" s="249"/>
      <c r="E15" s="250"/>
      <c r="F15" s="250"/>
      <c r="G15" s="250"/>
      <c r="H15" s="250"/>
      <c r="I15" s="250"/>
      <c r="J15" s="250"/>
      <c r="K15" s="251"/>
      <c r="L15" s="86">
        <f>SUM(L4:L14)</f>
        <v>313</v>
      </c>
      <c r="M15" s="86">
        <f>SUM(M4:M14)</f>
        <v>1429049172</v>
      </c>
      <c r="N15" s="87">
        <f>SUM(N4:N14)</f>
        <v>1155737087.22</v>
      </c>
    </row>
    <row r="16" spans="1:14" ht="12" customHeight="1">
      <c r="A16" s="82"/>
      <c r="B16" s="252" t="s">
        <v>30</v>
      </c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4"/>
    </row>
    <row r="17" spans="1:14" ht="12" customHeight="1">
      <c r="A17" s="82"/>
      <c r="B17" s="59" t="s">
        <v>164</v>
      </c>
      <c r="C17" s="83" t="s">
        <v>165</v>
      </c>
      <c r="D17" s="89">
        <v>13.19</v>
      </c>
      <c r="E17" s="89">
        <v>13.2</v>
      </c>
      <c r="F17" s="89">
        <v>13.18</v>
      </c>
      <c r="G17" s="89">
        <v>13.19</v>
      </c>
      <c r="H17" s="89">
        <v>13.19</v>
      </c>
      <c r="I17" s="89">
        <v>13.18</v>
      </c>
      <c r="J17" s="89">
        <v>13.19</v>
      </c>
      <c r="K17" s="84">
        <v>-0.08</v>
      </c>
      <c r="L17" s="90">
        <v>48</v>
      </c>
      <c r="M17" s="87">
        <v>4698349</v>
      </c>
      <c r="N17" s="87">
        <v>61968359.100000001</v>
      </c>
    </row>
    <row r="18" spans="1:14" ht="12" customHeight="1">
      <c r="A18" s="82"/>
      <c r="B18" s="59" t="s">
        <v>240</v>
      </c>
      <c r="C18" s="83" t="s">
        <v>241</v>
      </c>
      <c r="D18" s="89">
        <v>2.65</v>
      </c>
      <c r="E18" s="89">
        <v>2.65</v>
      </c>
      <c r="F18" s="89">
        <v>2.65</v>
      </c>
      <c r="G18" s="89">
        <v>2.65</v>
      </c>
      <c r="H18" s="89">
        <v>2.65</v>
      </c>
      <c r="I18" s="89">
        <v>2.65</v>
      </c>
      <c r="J18" s="89">
        <v>2.65</v>
      </c>
      <c r="K18" s="84">
        <v>0</v>
      </c>
      <c r="L18" s="90">
        <v>2</v>
      </c>
      <c r="M18" s="87">
        <v>46000</v>
      </c>
      <c r="N18" s="87">
        <v>121900</v>
      </c>
    </row>
    <row r="19" spans="1:14" ht="12" customHeight="1">
      <c r="A19" s="82"/>
      <c r="B19" s="247" t="s">
        <v>172</v>
      </c>
      <c r="C19" s="248"/>
      <c r="D19" s="249"/>
      <c r="E19" s="250"/>
      <c r="F19" s="250"/>
      <c r="G19" s="250"/>
      <c r="H19" s="250"/>
      <c r="I19" s="250"/>
      <c r="J19" s="250"/>
      <c r="K19" s="251"/>
      <c r="L19" s="88">
        <f>SUM(L17:L18)</f>
        <v>50</v>
      </c>
      <c r="M19" s="86">
        <f>SUM(M17:M18)</f>
        <v>4744349</v>
      </c>
      <c r="N19" s="62">
        <f>SUM(N17:N18)</f>
        <v>62090259.100000001</v>
      </c>
    </row>
    <row r="20" spans="1:14" ht="12" customHeight="1">
      <c r="A20" s="82"/>
      <c r="B20" s="252" t="s">
        <v>119</v>
      </c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4"/>
    </row>
    <row r="21" spans="1:14" ht="12" customHeight="1">
      <c r="A21" s="82"/>
      <c r="B21" s="121" t="s">
        <v>276</v>
      </c>
      <c r="C21" s="122" t="s">
        <v>277</v>
      </c>
      <c r="D21" s="89">
        <v>1</v>
      </c>
      <c r="E21" s="89">
        <v>1</v>
      </c>
      <c r="F21" s="89">
        <v>0.95</v>
      </c>
      <c r="G21" s="89">
        <v>0.95</v>
      </c>
      <c r="H21" s="89">
        <v>1</v>
      </c>
      <c r="I21" s="89">
        <v>0.95</v>
      </c>
      <c r="J21" s="89">
        <v>1</v>
      </c>
      <c r="K21" s="84">
        <v>-5</v>
      </c>
      <c r="L21" s="90">
        <v>7</v>
      </c>
      <c r="M21" s="87">
        <v>1042314</v>
      </c>
      <c r="N21" s="87">
        <v>990893.32</v>
      </c>
    </row>
    <row r="22" spans="1:14" ht="12" customHeight="1">
      <c r="A22" s="82"/>
      <c r="B22" s="59" t="s">
        <v>190</v>
      </c>
      <c r="C22" s="83" t="s">
        <v>189</v>
      </c>
      <c r="D22" s="89">
        <v>0.78</v>
      </c>
      <c r="E22" s="89">
        <v>0.78</v>
      </c>
      <c r="F22" s="89">
        <v>0.78</v>
      </c>
      <c r="G22" s="89">
        <v>0.78</v>
      </c>
      <c r="H22" s="89">
        <v>0.78</v>
      </c>
      <c r="I22" s="89">
        <v>0.78</v>
      </c>
      <c r="J22" s="89">
        <v>0.78</v>
      </c>
      <c r="K22" s="71">
        <v>0</v>
      </c>
      <c r="L22" s="90">
        <v>1</v>
      </c>
      <c r="M22" s="87">
        <v>993656</v>
      </c>
      <c r="N22" s="87">
        <v>775051.68</v>
      </c>
    </row>
    <row r="23" spans="1:14" ht="12" customHeight="1">
      <c r="A23" s="82"/>
      <c r="B23" s="121" t="s">
        <v>294</v>
      </c>
      <c r="C23" s="122" t="s">
        <v>295</v>
      </c>
      <c r="D23" s="89">
        <v>0.6</v>
      </c>
      <c r="E23" s="89">
        <v>0.6</v>
      </c>
      <c r="F23" s="89">
        <v>0.6</v>
      </c>
      <c r="G23" s="89">
        <v>0.6</v>
      </c>
      <c r="H23" s="89">
        <v>0.6</v>
      </c>
      <c r="I23" s="89">
        <v>0.6</v>
      </c>
      <c r="J23" s="89">
        <v>0.6</v>
      </c>
      <c r="K23" s="84">
        <v>0</v>
      </c>
      <c r="L23" s="90">
        <v>3</v>
      </c>
      <c r="M23" s="87">
        <v>61381</v>
      </c>
      <c r="N23" s="87">
        <v>36828.6</v>
      </c>
    </row>
    <row r="24" spans="1:14" ht="12" customHeight="1">
      <c r="A24" s="82"/>
      <c r="B24" s="247" t="s">
        <v>296</v>
      </c>
      <c r="C24" s="248"/>
      <c r="D24" s="249"/>
      <c r="E24" s="250"/>
      <c r="F24" s="250"/>
      <c r="G24" s="250"/>
      <c r="H24" s="250"/>
      <c r="I24" s="250"/>
      <c r="J24" s="250"/>
      <c r="K24" s="251"/>
      <c r="L24" s="88">
        <f>SUM(L21:L23)</f>
        <v>11</v>
      </c>
      <c r="M24" s="86">
        <f>SUM(M21:M23)</f>
        <v>2097351</v>
      </c>
      <c r="N24" s="62">
        <f>SUM(N21:N23)</f>
        <v>1802773.6</v>
      </c>
    </row>
    <row r="25" spans="1:14" ht="12" customHeight="1">
      <c r="A25" s="82"/>
      <c r="B25" s="239" t="s">
        <v>102</v>
      </c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1"/>
    </row>
    <row r="26" spans="1:14" ht="12" customHeight="1">
      <c r="A26" s="82"/>
      <c r="B26" s="59" t="s">
        <v>121</v>
      </c>
      <c r="C26" s="83" t="s">
        <v>120</v>
      </c>
      <c r="D26" s="89">
        <v>7.1</v>
      </c>
      <c r="E26" s="89">
        <v>7.1</v>
      </c>
      <c r="F26" s="89">
        <v>7.1</v>
      </c>
      <c r="G26" s="89">
        <v>7.1</v>
      </c>
      <c r="H26" s="89">
        <v>7.1</v>
      </c>
      <c r="I26" s="89">
        <v>7.1</v>
      </c>
      <c r="J26" s="89">
        <v>7.1</v>
      </c>
      <c r="K26" s="71">
        <v>0</v>
      </c>
      <c r="L26" s="90">
        <v>4</v>
      </c>
      <c r="M26" s="87">
        <v>102086</v>
      </c>
      <c r="N26" s="87">
        <v>724810.6</v>
      </c>
    </row>
    <row r="27" spans="1:14" ht="12" customHeight="1">
      <c r="A27" s="82"/>
      <c r="B27" s="59" t="s">
        <v>216</v>
      </c>
      <c r="C27" s="83" t="s">
        <v>217</v>
      </c>
      <c r="D27" s="89">
        <v>4.12</v>
      </c>
      <c r="E27" s="89">
        <v>4.5199999999999996</v>
      </c>
      <c r="F27" s="89">
        <v>4</v>
      </c>
      <c r="G27" s="89">
        <v>4.28</v>
      </c>
      <c r="H27" s="89">
        <v>3.92</v>
      </c>
      <c r="I27" s="89">
        <v>4</v>
      </c>
      <c r="J27" s="89">
        <v>4.2</v>
      </c>
      <c r="K27" s="84">
        <v>-4.76</v>
      </c>
      <c r="L27" s="90">
        <v>260</v>
      </c>
      <c r="M27" s="87">
        <v>53864850</v>
      </c>
      <c r="N27" s="87">
        <v>230410507.19999999</v>
      </c>
    </row>
    <row r="28" spans="1:14" ht="12" customHeight="1">
      <c r="A28" s="82"/>
      <c r="B28" s="247" t="s">
        <v>111</v>
      </c>
      <c r="C28" s="248"/>
      <c r="D28" s="242"/>
      <c r="E28" s="243"/>
      <c r="F28" s="243"/>
      <c r="G28" s="243"/>
      <c r="H28" s="243"/>
      <c r="I28" s="243"/>
      <c r="J28" s="243"/>
      <c r="K28" s="244"/>
      <c r="L28" s="91">
        <f>SUM(L26:L27)</f>
        <v>264</v>
      </c>
      <c r="M28" s="91">
        <f>SUM(M26:M27)</f>
        <v>53966936</v>
      </c>
      <c r="N28" s="91">
        <f>SUM(N26:N27)</f>
        <v>231135317.79999998</v>
      </c>
    </row>
    <row r="29" spans="1:14" ht="12" customHeight="1">
      <c r="A29" s="82"/>
      <c r="B29" s="239" t="s">
        <v>103</v>
      </c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1"/>
    </row>
    <row r="30" spans="1:14" ht="12" customHeight="1">
      <c r="A30" s="82"/>
      <c r="B30" s="59" t="s">
        <v>186</v>
      </c>
      <c r="C30" s="83" t="s">
        <v>187</v>
      </c>
      <c r="D30" s="89">
        <v>5.18</v>
      </c>
      <c r="E30" s="89">
        <v>5.23</v>
      </c>
      <c r="F30" s="89">
        <v>5.15</v>
      </c>
      <c r="G30" s="89">
        <v>5.17</v>
      </c>
      <c r="H30" s="89">
        <v>5.17</v>
      </c>
      <c r="I30" s="89">
        <v>5.19</v>
      </c>
      <c r="J30" s="89">
        <v>5.18</v>
      </c>
      <c r="K30" s="84">
        <v>0.19</v>
      </c>
      <c r="L30" s="90">
        <v>54</v>
      </c>
      <c r="M30" s="87">
        <v>6683515</v>
      </c>
      <c r="N30" s="87">
        <v>34572260.329999998</v>
      </c>
    </row>
    <row r="31" spans="1:14" ht="12" customHeight="1">
      <c r="A31" s="82"/>
      <c r="B31" s="59" t="s">
        <v>124</v>
      </c>
      <c r="C31" s="83" t="s">
        <v>125</v>
      </c>
      <c r="D31" s="89">
        <v>2.14</v>
      </c>
      <c r="E31" s="89">
        <v>2.2999999999999998</v>
      </c>
      <c r="F31" s="89">
        <v>2</v>
      </c>
      <c r="G31" s="89">
        <v>2.17</v>
      </c>
      <c r="H31" s="89">
        <v>2.09</v>
      </c>
      <c r="I31" s="89">
        <v>2</v>
      </c>
      <c r="J31" s="89">
        <v>2.15</v>
      </c>
      <c r="K31" s="84">
        <v>-6.98</v>
      </c>
      <c r="L31" s="90">
        <v>33</v>
      </c>
      <c r="M31" s="87">
        <v>12000020</v>
      </c>
      <c r="N31" s="87">
        <v>25989053.300000001</v>
      </c>
    </row>
    <row r="32" spans="1:14" ht="12" customHeight="1">
      <c r="A32" s="82"/>
      <c r="B32" s="59" t="s">
        <v>236</v>
      </c>
      <c r="C32" s="83" t="s">
        <v>237</v>
      </c>
      <c r="D32" s="89">
        <v>2.6</v>
      </c>
      <c r="E32" s="89">
        <v>2.6</v>
      </c>
      <c r="F32" s="89">
        <v>2.6</v>
      </c>
      <c r="G32" s="89">
        <v>2.6</v>
      </c>
      <c r="H32" s="89">
        <v>2.63</v>
      </c>
      <c r="I32" s="89">
        <v>2.6</v>
      </c>
      <c r="J32" s="89">
        <v>2.63</v>
      </c>
      <c r="K32" s="84">
        <v>-1.1399999999999999</v>
      </c>
      <c r="L32" s="90">
        <v>7</v>
      </c>
      <c r="M32" s="87">
        <v>2037065</v>
      </c>
      <c r="N32" s="87">
        <v>5296369</v>
      </c>
    </row>
    <row r="33" spans="1:14" ht="12" customHeight="1">
      <c r="A33" s="82"/>
      <c r="B33" s="59" t="s">
        <v>122</v>
      </c>
      <c r="C33" s="83" t="s">
        <v>123</v>
      </c>
      <c r="D33" s="89">
        <v>4.2</v>
      </c>
      <c r="E33" s="89">
        <v>4.2</v>
      </c>
      <c r="F33" s="89">
        <v>4.2</v>
      </c>
      <c r="G33" s="89">
        <v>4.2</v>
      </c>
      <c r="H33" s="89">
        <v>4.33</v>
      </c>
      <c r="I33" s="89">
        <v>4.2</v>
      </c>
      <c r="J33" s="89">
        <v>4.2</v>
      </c>
      <c r="K33" s="71">
        <v>0</v>
      </c>
      <c r="L33" s="90">
        <v>1</v>
      </c>
      <c r="M33" s="87">
        <v>372443</v>
      </c>
      <c r="N33" s="87">
        <v>1564260.6</v>
      </c>
    </row>
    <row r="34" spans="1:14" ht="12" customHeight="1">
      <c r="A34" s="82"/>
      <c r="B34" s="59" t="s">
        <v>224</v>
      </c>
      <c r="C34" s="83" t="s">
        <v>225</v>
      </c>
      <c r="D34" s="89">
        <v>17.5</v>
      </c>
      <c r="E34" s="89">
        <v>17.5</v>
      </c>
      <c r="F34" s="89">
        <v>17</v>
      </c>
      <c r="G34" s="89">
        <v>17.2</v>
      </c>
      <c r="H34" s="89">
        <v>17.73</v>
      </c>
      <c r="I34" s="89">
        <v>17.25</v>
      </c>
      <c r="J34" s="89">
        <v>17.5</v>
      </c>
      <c r="K34" s="84">
        <v>-1.43</v>
      </c>
      <c r="L34" s="90">
        <v>6</v>
      </c>
      <c r="M34" s="87">
        <v>128934</v>
      </c>
      <c r="N34" s="87">
        <v>2218181.5</v>
      </c>
    </row>
    <row r="35" spans="1:14" ht="12" customHeight="1">
      <c r="A35" s="82"/>
      <c r="B35" s="59" t="s">
        <v>266</v>
      </c>
      <c r="C35" s="83" t="s">
        <v>267</v>
      </c>
      <c r="D35" s="89">
        <v>1.25</v>
      </c>
      <c r="E35" s="89">
        <v>1.26</v>
      </c>
      <c r="F35" s="89">
        <v>1.21</v>
      </c>
      <c r="G35" s="89">
        <v>1.24</v>
      </c>
      <c r="H35" s="89">
        <v>1.24</v>
      </c>
      <c r="I35" s="89">
        <v>1.22</v>
      </c>
      <c r="J35" s="89">
        <v>1.24</v>
      </c>
      <c r="K35" s="84">
        <v>-1.61</v>
      </c>
      <c r="L35" s="90">
        <v>44</v>
      </c>
      <c r="M35" s="87">
        <v>6488031</v>
      </c>
      <c r="N35" s="87">
        <v>8026997.4199999999</v>
      </c>
    </row>
    <row r="36" spans="1:14" ht="12" customHeight="1">
      <c r="A36" s="82"/>
      <c r="B36" s="59" t="s">
        <v>272</v>
      </c>
      <c r="C36" s="83" t="s">
        <v>273</v>
      </c>
      <c r="D36" s="89">
        <v>2.72</v>
      </c>
      <c r="E36" s="89">
        <v>2.72</v>
      </c>
      <c r="F36" s="89">
        <v>2.65</v>
      </c>
      <c r="G36" s="89">
        <v>2.65</v>
      </c>
      <c r="H36" s="89">
        <v>2.6</v>
      </c>
      <c r="I36" s="89">
        <v>2.65</v>
      </c>
      <c r="J36" s="89">
        <v>2.62</v>
      </c>
      <c r="K36" s="84">
        <v>1.1499999999999999</v>
      </c>
      <c r="L36" s="90">
        <v>7</v>
      </c>
      <c r="M36" s="87">
        <v>510500</v>
      </c>
      <c r="N36" s="87">
        <v>1353560</v>
      </c>
    </row>
    <row r="37" spans="1:14" ht="12" customHeight="1">
      <c r="A37" s="82"/>
      <c r="B37" s="59" t="s">
        <v>193</v>
      </c>
      <c r="C37" s="83" t="s">
        <v>192</v>
      </c>
      <c r="D37" s="89">
        <v>2.44</v>
      </c>
      <c r="E37" s="89">
        <v>2.44</v>
      </c>
      <c r="F37" s="89">
        <v>2.42</v>
      </c>
      <c r="G37" s="89">
        <v>2.42</v>
      </c>
      <c r="H37" s="89">
        <v>2.44</v>
      </c>
      <c r="I37" s="89">
        <v>2.42</v>
      </c>
      <c r="J37" s="89">
        <v>2.44</v>
      </c>
      <c r="K37" s="84">
        <v>-0.82</v>
      </c>
      <c r="L37" s="90">
        <v>7</v>
      </c>
      <c r="M37" s="87">
        <v>5293000</v>
      </c>
      <c r="N37" s="87">
        <v>12809920</v>
      </c>
    </row>
    <row r="38" spans="1:14" ht="12" customHeight="1">
      <c r="A38" s="82"/>
      <c r="B38" s="59" t="s">
        <v>264</v>
      </c>
      <c r="C38" s="83" t="s">
        <v>265</v>
      </c>
      <c r="D38" s="89">
        <v>5.9</v>
      </c>
      <c r="E38" s="89">
        <v>5.95</v>
      </c>
      <c r="F38" s="89">
        <v>5.88</v>
      </c>
      <c r="G38" s="89">
        <v>5.9</v>
      </c>
      <c r="H38" s="89">
        <v>5.91</v>
      </c>
      <c r="I38" s="89">
        <v>5.95</v>
      </c>
      <c r="J38" s="89">
        <v>5.9</v>
      </c>
      <c r="K38" s="84">
        <v>0.85</v>
      </c>
      <c r="L38" s="90">
        <v>12</v>
      </c>
      <c r="M38" s="87">
        <v>653581</v>
      </c>
      <c r="N38" s="87">
        <v>3855950.09</v>
      </c>
    </row>
    <row r="39" spans="1:14" ht="12" customHeight="1">
      <c r="A39" s="82"/>
      <c r="B39" s="59" t="s">
        <v>246</v>
      </c>
      <c r="C39" s="83" t="s">
        <v>196</v>
      </c>
      <c r="D39" s="89">
        <v>2.2000000000000002</v>
      </c>
      <c r="E39" s="89">
        <v>2.35</v>
      </c>
      <c r="F39" s="89">
        <v>2.2000000000000002</v>
      </c>
      <c r="G39" s="89">
        <v>2.33</v>
      </c>
      <c r="H39" s="89">
        <v>2.2000000000000002</v>
      </c>
      <c r="I39" s="89">
        <v>2.35</v>
      </c>
      <c r="J39" s="89">
        <v>2.2000000000000002</v>
      </c>
      <c r="K39" s="84">
        <v>6.82</v>
      </c>
      <c r="L39" s="90">
        <v>7</v>
      </c>
      <c r="M39" s="87">
        <v>389450</v>
      </c>
      <c r="N39" s="87">
        <v>908362.2</v>
      </c>
    </row>
    <row r="40" spans="1:14" ht="12" customHeight="1">
      <c r="A40" s="82"/>
      <c r="B40" s="245" t="s">
        <v>112</v>
      </c>
      <c r="C40" s="246"/>
      <c r="D40" s="242"/>
      <c r="E40" s="243"/>
      <c r="F40" s="243"/>
      <c r="G40" s="243"/>
      <c r="H40" s="243"/>
      <c r="I40" s="243"/>
      <c r="J40" s="243"/>
      <c r="K40" s="244"/>
      <c r="L40" s="91">
        <f>SUM(L30:L39)</f>
        <v>178</v>
      </c>
      <c r="M40" s="91">
        <f>SUM(M30:M39)</f>
        <v>34556539</v>
      </c>
      <c r="N40" s="91">
        <f>SUM(N30:N39)</f>
        <v>96594914.439999998</v>
      </c>
    </row>
    <row r="41" spans="1:14" ht="12" customHeight="1">
      <c r="A41" s="82"/>
      <c r="B41" s="239" t="s">
        <v>31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1"/>
    </row>
    <row r="42" spans="1:14" ht="12" customHeight="1">
      <c r="A42" s="82"/>
      <c r="B42" s="59" t="s">
        <v>218</v>
      </c>
      <c r="C42" s="83" t="s">
        <v>219</v>
      </c>
      <c r="D42" s="89">
        <v>11.68</v>
      </c>
      <c r="E42" s="89">
        <v>11.68</v>
      </c>
      <c r="F42" s="89">
        <v>11.5</v>
      </c>
      <c r="G42" s="89">
        <v>11.52</v>
      </c>
      <c r="H42" s="89">
        <v>11.7</v>
      </c>
      <c r="I42" s="89">
        <v>11.5</v>
      </c>
      <c r="J42" s="89">
        <v>11.7</v>
      </c>
      <c r="K42" s="84">
        <v>-1.71</v>
      </c>
      <c r="L42" s="90">
        <v>8</v>
      </c>
      <c r="M42" s="87">
        <v>684500</v>
      </c>
      <c r="N42" s="87">
        <v>7887720</v>
      </c>
    </row>
    <row r="43" spans="1:14" ht="12" customHeight="1">
      <c r="A43" s="82"/>
      <c r="B43" s="59" t="s">
        <v>203</v>
      </c>
      <c r="C43" s="83" t="s">
        <v>204</v>
      </c>
      <c r="D43" s="89">
        <v>103.75</v>
      </c>
      <c r="E43" s="89">
        <v>103.75</v>
      </c>
      <c r="F43" s="89">
        <v>103</v>
      </c>
      <c r="G43" s="89">
        <v>103.45</v>
      </c>
      <c r="H43" s="89">
        <v>100</v>
      </c>
      <c r="I43" s="89">
        <v>103</v>
      </c>
      <c r="J43" s="89">
        <v>100</v>
      </c>
      <c r="K43" s="84">
        <v>3</v>
      </c>
      <c r="L43" s="90">
        <v>8</v>
      </c>
      <c r="M43" s="87">
        <v>25540</v>
      </c>
      <c r="N43" s="87">
        <v>2642162.5</v>
      </c>
    </row>
    <row r="44" spans="1:14" ht="12" customHeight="1">
      <c r="A44" s="82"/>
      <c r="B44" s="59" t="s">
        <v>149</v>
      </c>
      <c r="C44" s="83" t="s">
        <v>148</v>
      </c>
      <c r="D44" s="89">
        <v>8.9499999999999993</v>
      </c>
      <c r="E44" s="89">
        <v>8.9499999999999993</v>
      </c>
      <c r="F44" s="89">
        <v>8.9499999999999993</v>
      </c>
      <c r="G44" s="89">
        <v>8.9499999999999993</v>
      </c>
      <c r="H44" s="89">
        <v>8.9499999999999993</v>
      </c>
      <c r="I44" s="89">
        <v>8.9499999999999993</v>
      </c>
      <c r="J44" s="89">
        <v>8.9499999999999993</v>
      </c>
      <c r="K44" s="84">
        <v>0</v>
      </c>
      <c r="L44" s="90">
        <v>7</v>
      </c>
      <c r="M44" s="87">
        <v>156600</v>
      </c>
      <c r="N44" s="87">
        <v>1401570</v>
      </c>
    </row>
    <row r="45" spans="1:14" ht="12" customHeight="1">
      <c r="A45" s="82"/>
      <c r="B45" s="59" t="s">
        <v>157</v>
      </c>
      <c r="C45" s="83" t="s">
        <v>156</v>
      </c>
      <c r="D45" s="89">
        <v>38</v>
      </c>
      <c r="E45" s="89">
        <v>38</v>
      </c>
      <c r="F45" s="89">
        <v>38</v>
      </c>
      <c r="G45" s="89">
        <v>38</v>
      </c>
      <c r="H45" s="89">
        <v>37</v>
      </c>
      <c r="I45" s="89">
        <v>38</v>
      </c>
      <c r="J45" s="89">
        <v>37</v>
      </c>
      <c r="K45" s="84">
        <v>2.7</v>
      </c>
      <c r="L45" s="90">
        <v>1</v>
      </c>
      <c r="M45" s="87">
        <v>2000</v>
      </c>
      <c r="N45" s="87">
        <v>76000</v>
      </c>
    </row>
    <row r="46" spans="1:14" ht="12" customHeight="1">
      <c r="A46" s="82"/>
      <c r="B46" s="59" t="s">
        <v>126</v>
      </c>
      <c r="C46" s="83" t="s">
        <v>127</v>
      </c>
      <c r="D46" s="89">
        <v>23.5</v>
      </c>
      <c r="E46" s="89">
        <v>23.5</v>
      </c>
      <c r="F46" s="89">
        <v>23.3</v>
      </c>
      <c r="G46" s="89">
        <v>23.43</v>
      </c>
      <c r="H46" s="89">
        <v>23.5</v>
      </c>
      <c r="I46" s="89">
        <v>23.3</v>
      </c>
      <c r="J46" s="89">
        <v>23.5</v>
      </c>
      <c r="K46" s="84">
        <v>-0.85</v>
      </c>
      <c r="L46" s="90">
        <v>5</v>
      </c>
      <c r="M46" s="87">
        <v>46057</v>
      </c>
      <c r="N46" s="87">
        <v>1079339.5</v>
      </c>
    </row>
    <row r="47" spans="1:14" ht="12" customHeight="1">
      <c r="A47" s="82"/>
      <c r="B47" s="59" t="s">
        <v>173</v>
      </c>
      <c r="C47" s="83" t="s">
        <v>174</v>
      </c>
      <c r="D47" s="89">
        <v>11</v>
      </c>
      <c r="E47" s="89">
        <v>11</v>
      </c>
      <c r="F47" s="89">
        <v>11</v>
      </c>
      <c r="G47" s="89">
        <v>11</v>
      </c>
      <c r="H47" s="89">
        <v>8.67</v>
      </c>
      <c r="I47" s="89">
        <v>11</v>
      </c>
      <c r="J47" s="89">
        <v>9.91</v>
      </c>
      <c r="K47" s="84">
        <v>11</v>
      </c>
      <c r="L47" s="90">
        <v>1</v>
      </c>
      <c r="M47" s="87">
        <v>25000</v>
      </c>
      <c r="N47" s="87">
        <v>275000</v>
      </c>
    </row>
    <row r="48" spans="1:14" ht="12" customHeight="1">
      <c r="A48" s="82"/>
      <c r="B48" s="280" t="s">
        <v>115</v>
      </c>
      <c r="C48" s="232"/>
      <c r="D48" s="277"/>
      <c r="E48" s="278"/>
      <c r="F48" s="278"/>
      <c r="G48" s="278"/>
      <c r="H48" s="278"/>
      <c r="I48" s="278"/>
      <c r="J48" s="278"/>
      <c r="K48" s="279"/>
      <c r="L48" s="90">
        <f>SUM(L42:L47)</f>
        <v>30</v>
      </c>
      <c r="M48" s="87">
        <f>SUM(M42:M47)</f>
        <v>939697</v>
      </c>
      <c r="N48" s="87">
        <f>SUM(N42:N47)</f>
        <v>13361792</v>
      </c>
    </row>
    <row r="49" spans="1:14" s="76" customFormat="1" ht="16.5" customHeight="1">
      <c r="B49" s="92" t="s">
        <v>32</v>
      </c>
      <c r="C49" s="263"/>
      <c r="D49" s="264"/>
      <c r="E49" s="264"/>
      <c r="F49" s="264"/>
      <c r="G49" s="264"/>
      <c r="H49" s="264"/>
      <c r="I49" s="264"/>
      <c r="J49" s="264"/>
      <c r="K49" s="265"/>
      <c r="L49" s="93">
        <f>L48+L40+L28+L24+L19+L15</f>
        <v>846</v>
      </c>
      <c r="M49" s="93">
        <f t="shared" ref="M49:N49" si="0">M48+M40+M28+M24+M19+M15</f>
        <v>1525354044</v>
      </c>
      <c r="N49" s="93">
        <f t="shared" si="0"/>
        <v>1560722144.1600001</v>
      </c>
    </row>
    <row r="50" spans="1:14" s="76" customFormat="1" ht="30" customHeight="1">
      <c r="A50" s="75"/>
      <c r="B50" s="266" t="s">
        <v>308</v>
      </c>
      <c r="C50" s="267"/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8"/>
    </row>
    <row r="51" spans="1:14" s="76" customFormat="1" ht="45.75" customHeight="1">
      <c r="B51" s="77" t="s">
        <v>15</v>
      </c>
      <c r="C51" s="78" t="s">
        <v>20</v>
      </c>
      <c r="D51" s="78" t="s">
        <v>21</v>
      </c>
      <c r="E51" s="78" t="s">
        <v>22</v>
      </c>
      <c r="F51" s="78" t="s">
        <v>23</v>
      </c>
      <c r="G51" s="78" t="s">
        <v>24</v>
      </c>
      <c r="H51" s="78" t="s">
        <v>25</v>
      </c>
      <c r="I51" s="78" t="s">
        <v>19</v>
      </c>
      <c r="J51" s="78" t="s">
        <v>26</v>
      </c>
      <c r="K51" s="79" t="s">
        <v>27</v>
      </c>
      <c r="L51" s="80" t="s">
        <v>28</v>
      </c>
      <c r="M51" s="80" t="s">
        <v>18</v>
      </c>
      <c r="N51" s="81" t="s">
        <v>7</v>
      </c>
    </row>
    <row r="52" spans="1:14" s="76" customFormat="1" ht="12" customHeight="1">
      <c r="B52" s="239" t="s">
        <v>29</v>
      </c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1"/>
    </row>
    <row r="53" spans="1:14" s="76" customFormat="1" ht="12" customHeight="1">
      <c r="B53" s="59" t="s">
        <v>226</v>
      </c>
      <c r="C53" s="83" t="s">
        <v>227</v>
      </c>
      <c r="D53" s="89">
        <v>0.09</v>
      </c>
      <c r="E53" s="89">
        <v>0.09</v>
      </c>
      <c r="F53" s="89">
        <v>0.09</v>
      </c>
      <c r="G53" s="89">
        <v>0.09</v>
      </c>
      <c r="H53" s="89">
        <v>0.1</v>
      </c>
      <c r="I53" s="89">
        <v>0.09</v>
      </c>
      <c r="J53" s="89">
        <v>0.1</v>
      </c>
      <c r="K53" s="71">
        <v>-10</v>
      </c>
      <c r="L53" s="112">
        <v>6</v>
      </c>
      <c r="M53" s="87">
        <v>11013702</v>
      </c>
      <c r="N53" s="87">
        <v>991233.18</v>
      </c>
    </row>
    <row r="54" spans="1:14" s="76" customFormat="1" ht="12" customHeight="1">
      <c r="B54" s="59" t="s">
        <v>284</v>
      </c>
      <c r="C54" s="83" t="s">
        <v>285</v>
      </c>
      <c r="D54" s="89">
        <v>0.68</v>
      </c>
      <c r="E54" s="89">
        <v>0.68</v>
      </c>
      <c r="F54" s="89">
        <v>0.67</v>
      </c>
      <c r="G54" s="89">
        <v>0.67</v>
      </c>
      <c r="H54" s="89">
        <v>0.67</v>
      </c>
      <c r="I54" s="89">
        <v>0.67</v>
      </c>
      <c r="J54" s="89">
        <v>0.68</v>
      </c>
      <c r="K54" s="71">
        <v>-1.47</v>
      </c>
      <c r="L54" s="112">
        <v>8</v>
      </c>
      <c r="M54" s="87">
        <v>2514809</v>
      </c>
      <c r="N54" s="87">
        <v>1685070.12</v>
      </c>
    </row>
    <row r="55" spans="1:14" s="76" customFormat="1" ht="12" customHeight="1">
      <c r="B55" s="281" t="s">
        <v>110</v>
      </c>
      <c r="C55" s="282"/>
      <c r="D55" s="242"/>
      <c r="E55" s="243"/>
      <c r="F55" s="243"/>
      <c r="G55" s="243"/>
      <c r="H55" s="243"/>
      <c r="I55" s="243"/>
      <c r="J55" s="243"/>
      <c r="K55" s="244"/>
      <c r="L55" s="86">
        <f>SUM(L53:L54)</f>
        <v>14</v>
      </c>
      <c r="M55" s="86">
        <f>SUM(M53:M54)</f>
        <v>13528511</v>
      </c>
      <c r="N55" s="87">
        <f>SUM(N53:N54)</f>
        <v>2676303.3000000003</v>
      </c>
    </row>
    <row r="56" spans="1:14" s="76" customFormat="1" ht="12" customHeight="1">
      <c r="B56" s="239" t="s">
        <v>102</v>
      </c>
      <c r="C56" s="240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1"/>
    </row>
    <row r="57" spans="1:14" s="76" customFormat="1" ht="12" customHeight="1">
      <c r="B57" s="59" t="s">
        <v>33</v>
      </c>
      <c r="C57" s="83" t="s">
        <v>34</v>
      </c>
      <c r="D57" s="89">
        <v>2.15</v>
      </c>
      <c r="E57" s="89">
        <v>2.15</v>
      </c>
      <c r="F57" s="89">
        <v>1.84</v>
      </c>
      <c r="G57" s="89">
        <v>2</v>
      </c>
      <c r="H57" s="89">
        <v>1.76</v>
      </c>
      <c r="I57" s="89">
        <v>1.84</v>
      </c>
      <c r="J57" s="89">
        <v>1.8</v>
      </c>
      <c r="K57" s="71">
        <v>2.2200000000000002</v>
      </c>
      <c r="L57" s="112">
        <v>25</v>
      </c>
      <c r="M57" s="87">
        <v>5252749</v>
      </c>
      <c r="N57" s="87">
        <v>10498735.65</v>
      </c>
    </row>
    <row r="58" spans="1:14" s="76" customFormat="1" ht="12" customHeight="1">
      <c r="B58" s="247" t="s">
        <v>111</v>
      </c>
      <c r="C58" s="248"/>
      <c r="D58" s="242"/>
      <c r="E58" s="243"/>
      <c r="F58" s="243"/>
      <c r="G58" s="243"/>
      <c r="H58" s="243"/>
      <c r="I58" s="243"/>
      <c r="J58" s="243"/>
      <c r="K58" s="244"/>
      <c r="L58" s="91">
        <f>SUM(L57)</f>
        <v>25</v>
      </c>
      <c r="M58" s="91">
        <f>SUM(M57)</f>
        <v>5252749</v>
      </c>
      <c r="N58" s="91">
        <f>SUM(N57)</f>
        <v>10498735.65</v>
      </c>
    </row>
    <row r="59" spans="1:14" ht="12" customHeight="1">
      <c r="A59" s="82"/>
      <c r="B59" s="239" t="s">
        <v>103</v>
      </c>
      <c r="C59" s="240"/>
      <c r="D59" s="240"/>
      <c r="E59" s="240"/>
      <c r="F59" s="240"/>
      <c r="G59" s="240"/>
      <c r="H59" s="240"/>
      <c r="I59" s="240"/>
      <c r="J59" s="240"/>
      <c r="K59" s="240"/>
      <c r="L59" s="240"/>
      <c r="M59" s="240"/>
      <c r="N59" s="241"/>
    </row>
    <row r="60" spans="1:14" ht="12" customHeight="1">
      <c r="A60" s="82"/>
      <c r="B60" s="59" t="s">
        <v>35</v>
      </c>
      <c r="C60" s="83" t="s">
        <v>36</v>
      </c>
      <c r="D60" s="89">
        <v>3.48</v>
      </c>
      <c r="E60" s="89">
        <v>3.48</v>
      </c>
      <c r="F60" s="89">
        <v>3.33</v>
      </c>
      <c r="G60" s="89">
        <v>3.39</v>
      </c>
      <c r="H60" s="89">
        <v>3.49</v>
      </c>
      <c r="I60" s="60">
        <v>3.33</v>
      </c>
      <c r="J60" s="60">
        <v>3.48</v>
      </c>
      <c r="K60" s="84">
        <v>-4.3099999999999996</v>
      </c>
      <c r="L60" s="85">
        <v>24</v>
      </c>
      <c r="M60" s="62">
        <v>2341256</v>
      </c>
      <c r="N60" s="62">
        <v>7929606.7599999998</v>
      </c>
    </row>
    <row r="61" spans="1:14" ht="12" customHeight="1">
      <c r="A61" s="82"/>
      <c r="B61" s="281" t="s">
        <v>112</v>
      </c>
      <c r="C61" s="282"/>
      <c r="D61" s="242"/>
      <c r="E61" s="243"/>
      <c r="F61" s="243"/>
      <c r="G61" s="243"/>
      <c r="H61" s="243"/>
      <c r="I61" s="243"/>
      <c r="J61" s="243"/>
      <c r="K61" s="244"/>
      <c r="L61" s="91">
        <f>SUM(L60)</f>
        <v>24</v>
      </c>
      <c r="M61" s="91">
        <f>SUM(M60)</f>
        <v>2341256</v>
      </c>
      <c r="N61" s="91">
        <f>SUM(N60)</f>
        <v>7929606.7599999998</v>
      </c>
    </row>
    <row r="62" spans="1:14" ht="12" customHeight="1">
      <c r="A62" s="82"/>
      <c r="B62" s="269" t="s">
        <v>31</v>
      </c>
      <c r="C62" s="270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1"/>
    </row>
    <row r="63" spans="1:14" ht="12" customHeight="1">
      <c r="A63" s="82"/>
      <c r="B63" s="59" t="s">
        <v>207</v>
      </c>
      <c r="C63" s="94" t="s">
        <v>208</v>
      </c>
      <c r="D63" s="95">
        <v>28</v>
      </c>
      <c r="E63" s="95">
        <v>29.6</v>
      </c>
      <c r="F63" s="95">
        <v>28</v>
      </c>
      <c r="G63" s="95">
        <v>29.02</v>
      </c>
      <c r="H63" s="89">
        <v>28</v>
      </c>
      <c r="I63" s="95">
        <v>29</v>
      </c>
      <c r="J63" s="95">
        <v>28</v>
      </c>
      <c r="K63" s="96">
        <v>3.57</v>
      </c>
      <c r="L63" s="97">
        <v>7</v>
      </c>
      <c r="M63" s="98">
        <v>72021</v>
      </c>
      <c r="N63" s="98">
        <v>2089889</v>
      </c>
    </row>
    <row r="64" spans="1:14" ht="12" customHeight="1">
      <c r="A64" s="82"/>
      <c r="B64" s="272" t="s">
        <v>115</v>
      </c>
      <c r="C64" s="273"/>
      <c r="D64" s="274"/>
      <c r="E64" s="275"/>
      <c r="F64" s="275"/>
      <c r="G64" s="275"/>
      <c r="H64" s="275"/>
      <c r="I64" s="275"/>
      <c r="J64" s="275"/>
      <c r="K64" s="276"/>
      <c r="L64" s="91">
        <f>SUM(L63)</f>
        <v>7</v>
      </c>
      <c r="M64" s="91">
        <f>SUM(M63)</f>
        <v>72021</v>
      </c>
      <c r="N64" s="91">
        <f>SUM(N63)</f>
        <v>2089889</v>
      </c>
    </row>
    <row r="65" spans="1:14" s="76" customFormat="1" ht="16.5" customHeight="1">
      <c r="B65" s="92" t="s">
        <v>188</v>
      </c>
      <c r="C65" s="263"/>
      <c r="D65" s="264"/>
      <c r="E65" s="264"/>
      <c r="F65" s="264"/>
      <c r="G65" s="264"/>
      <c r="H65" s="264"/>
      <c r="I65" s="264"/>
      <c r="J65" s="264"/>
      <c r="K65" s="265"/>
      <c r="L65" s="93">
        <f>L64+L61+L58+L55</f>
        <v>70</v>
      </c>
      <c r="M65" s="93">
        <f t="shared" ref="M65:N65" si="1">M64+M61+M58+M55</f>
        <v>21194537</v>
      </c>
      <c r="N65" s="93">
        <f t="shared" si="1"/>
        <v>23194534.710000001</v>
      </c>
    </row>
    <row r="66" spans="1:14" s="76" customFormat="1" ht="30" customHeight="1">
      <c r="A66" s="75"/>
      <c r="B66" s="266" t="s">
        <v>309</v>
      </c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8"/>
    </row>
    <row r="67" spans="1:14" s="76" customFormat="1" ht="41.25" customHeight="1">
      <c r="B67" s="77" t="s">
        <v>15</v>
      </c>
      <c r="C67" s="78" t="s">
        <v>20</v>
      </c>
      <c r="D67" s="78" t="s">
        <v>21</v>
      </c>
      <c r="E67" s="78" t="s">
        <v>22</v>
      </c>
      <c r="F67" s="78" t="s">
        <v>23</v>
      </c>
      <c r="G67" s="78" t="s">
        <v>24</v>
      </c>
      <c r="H67" s="78" t="s">
        <v>25</v>
      </c>
      <c r="I67" s="78" t="s">
        <v>19</v>
      </c>
      <c r="J67" s="78" t="s">
        <v>26</v>
      </c>
      <c r="K67" s="79" t="s">
        <v>27</v>
      </c>
      <c r="L67" s="80" t="s">
        <v>28</v>
      </c>
      <c r="M67" s="80" t="s">
        <v>18</v>
      </c>
      <c r="N67" s="81" t="s">
        <v>7</v>
      </c>
    </row>
    <row r="68" spans="1:14" ht="12" customHeight="1">
      <c r="A68" s="82"/>
      <c r="B68" s="239" t="s">
        <v>29</v>
      </c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1"/>
    </row>
    <row r="69" spans="1:14" ht="12" customHeight="1">
      <c r="A69" s="82"/>
      <c r="B69" s="59" t="s">
        <v>230</v>
      </c>
      <c r="C69" s="83" t="s">
        <v>231</v>
      </c>
      <c r="D69" s="95">
        <v>0.11</v>
      </c>
      <c r="E69" s="95">
        <v>0.11</v>
      </c>
      <c r="F69" s="95">
        <v>0.11</v>
      </c>
      <c r="G69" s="95">
        <v>0.11</v>
      </c>
      <c r="H69" s="95">
        <v>0.11</v>
      </c>
      <c r="I69" s="95">
        <v>0.11</v>
      </c>
      <c r="J69" s="95">
        <v>0.12</v>
      </c>
      <c r="K69" s="96">
        <v>-8.33</v>
      </c>
      <c r="L69" s="97">
        <v>21</v>
      </c>
      <c r="M69" s="98">
        <v>203250000</v>
      </c>
      <c r="N69" s="98">
        <v>22357500</v>
      </c>
    </row>
    <row r="70" spans="1:14" s="76" customFormat="1" ht="12" customHeight="1">
      <c r="B70" s="281" t="s">
        <v>110</v>
      </c>
      <c r="C70" s="282"/>
      <c r="D70" s="242"/>
      <c r="E70" s="243"/>
      <c r="F70" s="243"/>
      <c r="G70" s="243"/>
      <c r="H70" s="243"/>
      <c r="I70" s="243"/>
      <c r="J70" s="243"/>
      <c r="K70" s="244"/>
      <c r="L70" s="86">
        <f>SUM(L69)</f>
        <v>21</v>
      </c>
      <c r="M70" s="86">
        <f>SUM(M69)</f>
        <v>203250000</v>
      </c>
      <c r="N70" s="87">
        <f>SUM(N69)</f>
        <v>22357500</v>
      </c>
    </row>
    <row r="71" spans="1:14" ht="12" customHeight="1">
      <c r="A71" s="82"/>
      <c r="B71" s="239" t="s">
        <v>102</v>
      </c>
      <c r="C71" s="240"/>
      <c r="D71" s="240"/>
      <c r="E71" s="240"/>
      <c r="F71" s="240"/>
      <c r="G71" s="240"/>
      <c r="H71" s="240"/>
      <c r="I71" s="240"/>
      <c r="J71" s="240"/>
      <c r="K71" s="240"/>
      <c r="L71" s="240"/>
      <c r="M71" s="240"/>
      <c r="N71" s="241"/>
    </row>
    <row r="72" spans="1:14" ht="12" customHeight="1">
      <c r="A72" s="82"/>
      <c r="B72" s="59" t="s">
        <v>105</v>
      </c>
      <c r="C72" s="83" t="s">
        <v>42</v>
      </c>
      <c r="D72" s="89">
        <v>2.06</v>
      </c>
      <c r="E72" s="89">
        <v>2.06</v>
      </c>
      <c r="F72" s="89">
        <v>1.98</v>
      </c>
      <c r="G72" s="89">
        <v>2.0299999999999998</v>
      </c>
      <c r="H72" s="89">
        <v>2.06</v>
      </c>
      <c r="I72" s="89">
        <v>2</v>
      </c>
      <c r="J72" s="89">
        <v>2.06</v>
      </c>
      <c r="K72" s="71">
        <v>-2.91</v>
      </c>
      <c r="L72" s="112">
        <v>20</v>
      </c>
      <c r="M72" s="87">
        <v>392479</v>
      </c>
      <c r="N72" s="87">
        <v>796678.9</v>
      </c>
    </row>
    <row r="73" spans="1:14" ht="12" customHeight="1">
      <c r="A73" s="82"/>
      <c r="B73" s="247" t="s">
        <v>111</v>
      </c>
      <c r="C73" s="248"/>
      <c r="D73" s="242"/>
      <c r="E73" s="243"/>
      <c r="F73" s="243"/>
      <c r="G73" s="243"/>
      <c r="H73" s="243"/>
      <c r="I73" s="243"/>
      <c r="J73" s="243"/>
      <c r="K73" s="244"/>
      <c r="L73" s="91">
        <f>SUM(L72)</f>
        <v>20</v>
      </c>
      <c r="M73" s="91">
        <f>SUM(M72)</f>
        <v>392479</v>
      </c>
      <c r="N73" s="91">
        <f>SUM(N72)</f>
        <v>796678.9</v>
      </c>
    </row>
    <row r="74" spans="1:14" ht="12" customHeight="1">
      <c r="A74" s="82"/>
      <c r="B74" s="239" t="s">
        <v>103</v>
      </c>
      <c r="C74" s="240"/>
      <c r="D74" s="240"/>
      <c r="E74" s="240"/>
      <c r="F74" s="240"/>
      <c r="G74" s="240"/>
      <c r="H74" s="240"/>
      <c r="I74" s="240"/>
      <c r="J74" s="240"/>
      <c r="K74" s="240"/>
      <c r="L74" s="240"/>
      <c r="M74" s="240"/>
      <c r="N74" s="241"/>
    </row>
    <row r="75" spans="1:14" ht="12" customHeight="1">
      <c r="A75" s="82"/>
      <c r="B75" s="59" t="s">
        <v>143</v>
      </c>
      <c r="C75" s="83" t="s">
        <v>144</v>
      </c>
      <c r="D75" s="89">
        <v>2.13</v>
      </c>
      <c r="E75" s="89">
        <v>2.15</v>
      </c>
      <c r="F75" s="89">
        <v>2.0499999999999998</v>
      </c>
      <c r="G75" s="89">
        <v>2.09</v>
      </c>
      <c r="H75" s="89">
        <v>2.08</v>
      </c>
      <c r="I75" s="89">
        <v>2.0499999999999998</v>
      </c>
      <c r="J75" s="89">
        <v>2.0499999999999998</v>
      </c>
      <c r="K75" s="71">
        <v>0</v>
      </c>
      <c r="L75" s="112">
        <v>18</v>
      </c>
      <c r="M75" s="87">
        <v>1113118</v>
      </c>
      <c r="N75" s="87">
        <v>2327745.62</v>
      </c>
    </row>
    <row r="76" spans="1:14" ht="12" customHeight="1">
      <c r="A76" s="82"/>
      <c r="B76" s="59" t="s">
        <v>141</v>
      </c>
      <c r="C76" s="83" t="s">
        <v>142</v>
      </c>
      <c r="D76" s="89">
        <v>0.72</v>
      </c>
      <c r="E76" s="89">
        <v>0.72</v>
      </c>
      <c r="F76" s="89">
        <v>0.72</v>
      </c>
      <c r="G76" s="89">
        <v>0.72</v>
      </c>
      <c r="H76" s="89">
        <v>0.75</v>
      </c>
      <c r="I76" s="89">
        <v>0.72</v>
      </c>
      <c r="J76" s="89">
        <v>0.75</v>
      </c>
      <c r="K76" s="71">
        <v>-4</v>
      </c>
      <c r="L76" s="90">
        <v>1</v>
      </c>
      <c r="M76" s="87">
        <v>750000</v>
      </c>
      <c r="N76" s="87">
        <v>540000</v>
      </c>
    </row>
    <row r="77" spans="1:14" ht="12" customHeight="1">
      <c r="A77" s="82"/>
      <c r="B77" s="59" t="s">
        <v>106</v>
      </c>
      <c r="C77" s="83" t="s">
        <v>88</v>
      </c>
      <c r="D77" s="89">
        <v>2</v>
      </c>
      <c r="E77" s="89">
        <v>2</v>
      </c>
      <c r="F77" s="89">
        <v>1.96</v>
      </c>
      <c r="G77" s="89">
        <v>1.99</v>
      </c>
      <c r="H77" s="89">
        <v>1.98</v>
      </c>
      <c r="I77" s="89">
        <v>1.96</v>
      </c>
      <c r="J77" s="89">
        <v>2</v>
      </c>
      <c r="K77" s="71">
        <v>-2</v>
      </c>
      <c r="L77" s="90">
        <v>6</v>
      </c>
      <c r="M77" s="87">
        <v>4934000</v>
      </c>
      <c r="N77" s="87">
        <v>9828040</v>
      </c>
    </row>
    <row r="78" spans="1:14" ht="12" customHeight="1">
      <c r="A78" s="82"/>
      <c r="B78" s="59" t="s">
        <v>38</v>
      </c>
      <c r="C78" s="83" t="s">
        <v>39</v>
      </c>
      <c r="D78" s="89">
        <v>1.19</v>
      </c>
      <c r="E78" s="89">
        <v>1.19</v>
      </c>
      <c r="F78" s="89">
        <v>1.18</v>
      </c>
      <c r="G78" s="89">
        <v>1.19</v>
      </c>
      <c r="H78" s="89">
        <v>1.19</v>
      </c>
      <c r="I78" s="89">
        <v>1.18</v>
      </c>
      <c r="J78" s="89">
        <v>1.19</v>
      </c>
      <c r="K78" s="71">
        <v>-0.84</v>
      </c>
      <c r="L78" s="112">
        <v>29</v>
      </c>
      <c r="M78" s="87">
        <v>12802587</v>
      </c>
      <c r="N78" s="87">
        <v>15197091.689999999</v>
      </c>
    </row>
    <row r="79" spans="1:14" ht="12" customHeight="1">
      <c r="A79" s="82"/>
      <c r="B79" s="245" t="s">
        <v>112</v>
      </c>
      <c r="C79" s="246"/>
      <c r="D79" s="242"/>
      <c r="E79" s="243"/>
      <c r="F79" s="243"/>
      <c r="G79" s="243"/>
      <c r="H79" s="243"/>
      <c r="I79" s="243"/>
      <c r="J79" s="243"/>
      <c r="K79" s="244"/>
      <c r="L79" s="91">
        <f>SUM(L75:L78)</f>
        <v>54</v>
      </c>
      <c r="M79" s="91">
        <f>SUM(M75:M78)</f>
        <v>19599705</v>
      </c>
      <c r="N79" s="91">
        <f>SUM(N75:N78)</f>
        <v>27892877.310000002</v>
      </c>
    </row>
    <row r="80" spans="1:14" ht="12" customHeight="1">
      <c r="A80" s="82"/>
      <c r="B80" s="269" t="s">
        <v>31</v>
      </c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1"/>
    </row>
    <row r="81" spans="1:14" ht="12" customHeight="1">
      <c r="A81" s="82"/>
      <c r="B81" s="59" t="s">
        <v>191</v>
      </c>
      <c r="C81" s="83" t="s">
        <v>145</v>
      </c>
      <c r="D81" s="89">
        <v>28.2</v>
      </c>
      <c r="E81" s="95">
        <v>29.5</v>
      </c>
      <c r="F81" s="95">
        <v>28</v>
      </c>
      <c r="G81" s="95">
        <v>28.31</v>
      </c>
      <c r="H81" s="95">
        <v>28.64</v>
      </c>
      <c r="I81" s="95">
        <v>28</v>
      </c>
      <c r="J81" s="95">
        <v>28.2</v>
      </c>
      <c r="K81" s="96">
        <v>-0.71</v>
      </c>
      <c r="L81" s="97">
        <v>25</v>
      </c>
      <c r="M81" s="98">
        <v>423635</v>
      </c>
      <c r="N81" s="98">
        <v>11992585.199999999</v>
      </c>
    </row>
    <row r="82" spans="1:14" ht="12" customHeight="1">
      <c r="A82" s="82"/>
      <c r="B82" s="272" t="s">
        <v>115</v>
      </c>
      <c r="C82" s="273"/>
      <c r="D82" s="274"/>
      <c r="E82" s="275"/>
      <c r="F82" s="275"/>
      <c r="G82" s="275"/>
      <c r="H82" s="275"/>
      <c r="I82" s="275"/>
      <c r="J82" s="275"/>
      <c r="K82" s="276"/>
      <c r="L82" s="91">
        <f>SUM(L81)</f>
        <v>25</v>
      </c>
      <c r="M82" s="91">
        <f>SUM(M81)</f>
        <v>423635</v>
      </c>
      <c r="N82" s="91">
        <f>SUM(N81)</f>
        <v>11992585.199999999</v>
      </c>
    </row>
    <row r="83" spans="1:14" s="76" customFormat="1" ht="15.75" customHeight="1">
      <c r="B83" s="92" t="s">
        <v>86</v>
      </c>
      <c r="C83" s="263"/>
      <c r="D83" s="264"/>
      <c r="E83" s="264"/>
      <c r="F83" s="264"/>
      <c r="G83" s="264"/>
      <c r="H83" s="264"/>
      <c r="I83" s="264"/>
      <c r="J83" s="264"/>
      <c r="K83" s="265"/>
      <c r="L83" s="93">
        <f>L82+L79+L73+L70</f>
        <v>120</v>
      </c>
      <c r="M83" s="93">
        <f t="shared" ref="M83:N83" si="2">M82+M79+M73+M70</f>
        <v>223665819</v>
      </c>
      <c r="N83" s="93">
        <f t="shared" si="2"/>
        <v>63039641.410000004</v>
      </c>
    </row>
    <row r="84" spans="1:14" s="76" customFormat="1" ht="15.75" customHeight="1">
      <c r="B84" s="92" t="s">
        <v>40</v>
      </c>
      <c r="C84" s="263"/>
      <c r="D84" s="264"/>
      <c r="E84" s="264"/>
      <c r="F84" s="264"/>
      <c r="G84" s="264"/>
      <c r="H84" s="264"/>
      <c r="I84" s="264"/>
      <c r="J84" s="264"/>
      <c r="K84" s="265"/>
      <c r="L84" s="93">
        <f>L83+L65+L49</f>
        <v>1036</v>
      </c>
      <c r="M84" s="93">
        <f t="shared" ref="M84:N84" si="3">M83+M65+M49</f>
        <v>1770214400</v>
      </c>
      <c r="N84" s="93">
        <f t="shared" si="3"/>
        <v>1646956320.2800002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49">
    <mergeCell ref="B56:N56"/>
    <mergeCell ref="B58:C58"/>
    <mergeCell ref="D58:K58"/>
    <mergeCell ref="B59:N59"/>
    <mergeCell ref="B70:C70"/>
    <mergeCell ref="D70:K70"/>
    <mergeCell ref="C65:K65"/>
    <mergeCell ref="B61:C61"/>
    <mergeCell ref="D61:K61"/>
    <mergeCell ref="B62:N62"/>
    <mergeCell ref="B64:C64"/>
    <mergeCell ref="D64:K64"/>
    <mergeCell ref="D48:K48"/>
    <mergeCell ref="B48:C48"/>
    <mergeCell ref="B52:N52"/>
    <mergeCell ref="B55:C55"/>
    <mergeCell ref="D55:K55"/>
    <mergeCell ref="C49:K49"/>
    <mergeCell ref="B50:N50"/>
    <mergeCell ref="C84:K84"/>
    <mergeCell ref="B66:N66"/>
    <mergeCell ref="C83:K83"/>
    <mergeCell ref="B80:N80"/>
    <mergeCell ref="B82:C82"/>
    <mergeCell ref="D82:K82"/>
    <mergeCell ref="B71:N71"/>
    <mergeCell ref="B73:C73"/>
    <mergeCell ref="D73:K73"/>
    <mergeCell ref="B74:N74"/>
    <mergeCell ref="B79:C79"/>
    <mergeCell ref="D79:K79"/>
    <mergeCell ref="B68:N68"/>
    <mergeCell ref="B1:N1"/>
    <mergeCell ref="B3:N3"/>
    <mergeCell ref="B15:C15"/>
    <mergeCell ref="D15:K15"/>
    <mergeCell ref="B16:N16"/>
    <mergeCell ref="B29:N29"/>
    <mergeCell ref="D40:K40"/>
    <mergeCell ref="B40:C40"/>
    <mergeCell ref="B41:N41"/>
    <mergeCell ref="B19:C19"/>
    <mergeCell ref="D19:K19"/>
    <mergeCell ref="B25:N25"/>
    <mergeCell ref="B28:C28"/>
    <mergeCell ref="D28:K28"/>
    <mergeCell ref="B24:C24"/>
    <mergeCell ref="D24:K24"/>
    <mergeCell ref="B20:N20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tabSelected="1" topLeftCell="A43" zoomScale="136" zoomScaleNormal="136" workbookViewId="0">
      <selection activeCell="A50" sqref="A50:XFD50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38" t="s">
        <v>307</v>
      </c>
      <c r="B1" s="238"/>
      <c r="C1" s="238"/>
      <c r="D1" s="238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86" t="s">
        <v>29</v>
      </c>
      <c r="B3" s="287"/>
      <c r="C3" s="287"/>
      <c r="D3" s="288"/>
    </row>
    <row r="4" spans="1:4" ht="14.1" customHeight="1">
      <c r="A4" s="59" t="s">
        <v>270</v>
      </c>
      <c r="B4" s="83" t="s">
        <v>271</v>
      </c>
      <c r="C4" s="60">
        <v>0.28999999999999998</v>
      </c>
      <c r="D4" s="60">
        <v>0.28999999999999998</v>
      </c>
    </row>
    <row r="5" spans="1:4" ht="14.1" customHeight="1">
      <c r="A5" s="59" t="s">
        <v>242</v>
      </c>
      <c r="B5" s="83" t="s">
        <v>243</v>
      </c>
      <c r="C5" s="60">
        <v>0.23</v>
      </c>
      <c r="D5" s="60">
        <v>0.23</v>
      </c>
    </row>
    <row r="6" spans="1:4" ht="14.1" customHeight="1">
      <c r="A6" s="59" t="s">
        <v>201</v>
      </c>
      <c r="B6" s="83" t="s">
        <v>202</v>
      </c>
      <c r="C6" s="60">
        <v>1.05</v>
      </c>
      <c r="D6" s="89">
        <v>1.05</v>
      </c>
    </row>
    <row r="7" spans="1:4" ht="14.1" customHeight="1">
      <c r="A7" s="59" t="s">
        <v>254</v>
      </c>
      <c r="B7" s="83" t="s">
        <v>255</v>
      </c>
      <c r="C7" s="60">
        <v>2.2000000000000002</v>
      </c>
      <c r="D7" s="60">
        <v>2.2000000000000002</v>
      </c>
    </row>
    <row r="8" spans="1:4" ht="14.1" customHeight="1">
      <c r="A8" s="59" t="s">
        <v>117</v>
      </c>
      <c r="B8" s="83" t="s">
        <v>118</v>
      </c>
      <c r="C8" s="60">
        <v>0.41</v>
      </c>
      <c r="D8" s="60">
        <v>0.41</v>
      </c>
    </row>
    <row r="9" spans="1:4" ht="14.1" customHeight="1">
      <c r="A9" s="283" t="s">
        <v>102</v>
      </c>
      <c r="B9" s="284"/>
      <c r="C9" s="284"/>
      <c r="D9" s="285"/>
    </row>
    <row r="10" spans="1:4" ht="14.1" customHeight="1">
      <c r="A10" s="59" t="s">
        <v>286</v>
      </c>
      <c r="B10" s="83" t="s">
        <v>287</v>
      </c>
      <c r="C10" s="89">
        <v>0.9</v>
      </c>
      <c r="D10" s="89">
        <v>0.9</v>
      </c>
    </row>
    <row r="11" spans="1:4" ht="14.1" customHeight="1">
      <c r="A11" s="59" t="s">
        <v>274</v>
      </c>
      <c r="B11" s="83" t="s">
        <v>275</v>
      </c>
      <c r="C11" s="89">
        <v>4.5</v>
      </c>
      <c r="D11" s="89">
        <v>4.5</v>
      </c>
    </row>
    <row r="12" spans="1:4" ht="14.1" customHeight="1">
      <c r="A12" s="59" t="s">
        <v>262</v>
      </c>
      <c r="B12" s="83" t="s">
        <v>263</v>
      </c>
      <c r="C12" s="89">
        <v>0.7</v>
      </c>
      <c r="D12" s="89">
        <v>0.7</v>
      </c>
    </row>
    <row r="13" spans="1:4" ht="14.1" customHeight="1">
      <c r="A13" s="283" t="s">
        <v>103</v>
      </c>
      <c r="B13" s="284"/>
      <c r="C13" s="284"/>
      <c r="D13" s="285"/>
    </row>
    <row r="14" spans="1:4" ht="14.1" customHeight="1">
      <c r="A14" s="59" t="s">
        <v>168</v>
      </c>
      <c r="B14" s="83" t="s">
        <v>169</v>
      </c>
      <c r="C14" s="89">
        <v>2.0499999999999998</v>
      </c>
      <c r="D14" s="89">
        <v>2.0499999999999998</v>
      </c>
    </row>
    <row r="15" spans="1:4" ht="14.1" customHeight="1">
      <c r="A15" s="286" t="s">
        <v>104</v>
      </c>
      <c r="B15" s="287"/>
      <c r="C15" s="287"/>
      <c r="D15" s="288"/>
    </row>
    <row r="16" spans="1:4" ht="14.1" customHeight="1">
      <c r="A16" s="59" t="s">
        <v>183</v>
      </c>
      <c r="B16" s="83" t="s">
        <v>182</v>
      </c>
      <c r="C16" s="89">
        <v>11.5</v>
      </c>
      <c r="D16" s="89">
        <v>11.5</v>
      </c>
    </row>
    <row r="17" spans="1:4" ht="14.1" customHeight="1">
      <c r="A17" s="59" t="s">
        <v>288</v>
      </c>
      <c r="B17" s="83" t="s">
        <v>289</v>
      </c>
      <c r="C17" s="89">
        <v>4.41</v>
      </c>
      <c r="D17" s="89">
        <v>4.41</v>
      </c>
    </row>
    <row r="18" spans="1:4" ht="14.1" customHeight="1">
      <c r="A18" s="59" t="s">
        <v>280</v>
      </c>
      <c r="B18" s="83" t="s">
        <v>281</v>
      </c>
      <c r="C18" s="89">
        <v>2.4</v>
      </c>
      <c r="D18" s="89">
        <v>2.4</v>
      </c>
    </row>
    <row r="19" spans="1:4" ht="11.25" customHeight="1">
      <c r="A19" s="289"/>
      <c r="B19" s="290"/>
      <c r="C19" s="290"/>
      <c r="D19" s="291"/>
    </row>
    <row r="20" spans="1:4" ht="21" customHeight="1">
      <c r="A20" s="104" t="s">
        <v>41</v>
      </c>
      <c r="B20" s="104" t="s">
        <v>20</v>
      </c>
      <c r="C20" s="104" t="s">
        <v>116</v>
      </c>
      <c r="D20" s="104" t="s">
        <v>19</v>
      </c>
    </row>
    <row r="21" spans="1:4" ht="14.1" customHeight="1">
      <c r="A21" s="283" t="s">
        <v>29</v>
      </c>
      <c r="B21" s="284"/>
      <c r="C21" s="284"/>
      <c r="D21" s="285"/>
    </row>
    <row r="22" spans="1:4" ht="14.1" customHeight="1">
      <c r="A22" s="59" t="s">
        <v>128</v>
      </c>
      <c r="B22" s="83" t="s">
        <v>129</v>
      </c>
      <c r="C22" s="89">
        <v>0.25</v>
      </c>
      <c r="D22" s="89">
        <v>0.25</v>
      </c>
    </row>
    <row r="23" spans="1:4" ht="14.1" customHeight="1">
      <c r="A23" s="59" t="s">
        <v>282</v>
      </c>
      <c r="B23" s="83" t="s">
        <v>283</v>
      </c>
      <c r="C23" s="89">
        <v>0.17</v>
      </c>
      <c r="D23" s="89">
        <v>0.17</v>
      </c>
    </row>
    <row r="24" spans="1:4" ht="14.1" customHeight="1">
      <c r="A24" s="59" t="s">
        <v>134</v>
      </c>
      <c r="B24" s="83" t="s">
        <v>135</v>
      </c>
      <c r="C24" s="89">
        <v>0.18</v>
      </c>
      <c r="D24" s="89">
        <v>0.18</v>
      </c>
    </row>
    <row r="25" spans="1:4" ht="14.1" customHeight="1">
      <c r="A25" s="59" t="s">
        <v>248</v>
      </c>
      <c r="B25" s="83" t="s">
        <v>247</v>
      </c>
      <c r="C25" s="89">
        <v>0.2</v>
      </c>
      <c r="D25" s="89">
        <v>0.2</v>
      </c>
    </row>
    <row r="26" spans="1:4" ht="14.1" customHeight="1">
      <c r="A26" s="59" t="s">
        <v>252</v>
      </c>
      <c r="B26" s="83" t="s">
        <v>253</v>
      </c>
      <c r="C26" s="89">
        <v>0.16</v>
      </c>
      <c r="D26" s="89">
        <v>0.16</v>
      </c>
    </row>
    <row r="27" spans="1:4" ht="14.1" customHeight="1">
      <c r="A27" s="59" t="s">
        <v>154</v>
      </c>
      <c r="B27" s="83" t="s">
        <v>155</v>
      </c>
      <c r="C27" s="120">
        <v>0.85</v>
      </c>
      <c r="D27" s="120">
        <v>0.85</v>
      </c>
    </row>
    <row r="28" spans="1:4" ht="14.1" customHeight="1">
      <c r="A28" s="59" t="s">
        <v>232</v>
      </c>
      <c r="B28" s="83" t="s">
        <v>233</v>
      </c>
      <c r="C28" s="60">
        <v>1</v>
      </c>
      <c r="D28" s="60">
        <v>1</v>
      </c>
    </row>
    <row r="29" spans="1:4" ht="14.1" customHeight="1">
      <c r="A29" s="105" t="s">
        <v>278</v>
      </c>
      <c r="B29" s="106" t="s">
        <v>279</v>
      </c>
      <c r="C29" s="89">
        <v>1</v>
      </c>
      <c r="D29" s="60">
        <v>1</v>
      </c>
    </row>
    <row r="30" spans="1:4" ht="14.1" customHeight="1">
      <c r="A30" s="105" t="s">
        <v>256</v>
      </c>
      <c r="B30" s="106" t="s">
        <v>257</v>
      </c>
      <c r="C30" s="89">
        <v>0.11</v>
      </c>
      <c r="D30" s="60">
        <v>0.11</v>
      </c>
    </row>
    <row r="31" spans="1:4" ht="14.1" customHeight="1">
      <c r="A31" s="59" t="s">
        <v>195</v>
      </c>
      <c r="B31" s="94" t="s">
        <v>194</v>
      </c>
      <c r="C31" s="107">
        <v>1</v>
      </c>
      <c r="D31" s="60">
        <v>1</v>
      </c>
    </row>
    <row r="32" spans="1:4" ht="14.1" customHeight="1">
      <c r="A32" s="59" t="s">
        <v>163</v>
      </c>
      <c r="B32" s="83" t="s">
        <v>162</v>
      </c>
      <c r="C32" s="107">
        <v>1</v>
      </c>
      <c r="D32" s="60">
        <v>1</v>
      </c>
    </row>
    <row r="33" spans="1:4" ht="14.1" customHeight="1">
      <c r="A33" s="59" t="s">
        <v>130</v>
      </c>
      <c r="B33" s="83" t="s">
        <v>131</v>
      </c>
      <c r="C33" s="107">
        <v>0.94</v>
      </c>
      <c r="D33" s="107">
        <v>0.94</v>
      </c>
    </row>
    <row r="34" spans="1:4" ht="14.1" customHeight="1">
      <c r="A34" s="59" t="s">
        <v>179</v>
      </c>
      <c r="B34" s="83" t="s">
        <v>180</v>
      </c>
      <c r="C34" s="107">
        <v>1</v>
      </c>
      <c r="D34" s="107">
        <v>1</v>
      </c>
    </row>
    <row r="35" spans="1:4" ht="14.1" customHeight="1">
      <c r="A35" s="59" t="s">
        <v>205</v>
      </c>
      <c r="B35" s="94" t="s">
        <v>206</v>
      </c>
      <c r="C35" s="107">
        <v>1</v>
      </c>
      <c r="D35" s="107">
        <v>1</v>
      </c>
    </row>
    <row r="36" spans="1:4" ht="13.5" customHeight="1">
      <c r="A36" s="59" t="s">
        <v>132</v>
      </c>
      <c r="B36" s="83" t="s">
        <v>133</v>
      </c>
      <c r="C36" s="60">
        <v>1</v>
      </c>
      <c r="D36" s="60">
        <v>1</v>
      </c>
    </row>
    <row r="37" spans="1:4" ht="14.1" customHeight="1">
      <c r="A37" s="286" t="s">
        <v>251</v>
      </c>
      <c r="B37" s="287"/>
      <c r="C37" s="287"/>
      <c r="D37" s="288"/>
    </row>
    <row r="38" spans="1:4" ht="14.1" customHeight="1">
      <c r="A38" s="59" t="s">
        <v>250</v>
      </c>
      <c r="B38" s="83" t="s">
        <v>249</v>
      </c>
      <c r="C38" s="89">
        <v>1.2</v>
      </c>
      <c r="D38" s="89">
        <v>1.2</v>
      </c>
    </row>
    <row r="39" spans="1:4" ht="14.1" customHeight="1">
      <c r="A39" s="286" t="s">
        <v>119</v>
      </c>
      <c r="B39" s="287" t="s">
        <v>119</v>
      </c>
      <c r="C39" s="287"/>
      <c r="D39" s="288"/>
    </row>
    <row r="40" spans="1:4" ht="14.1" customHeight="1">
      <c r="A40" s="59" t="s">
        <v>244</v>
      </c>
      <c r="B40" s="83" t="s">
        <v>245</v>
      </c>
      <c r="C40" s="60">
        <v>0.69</v>
      </c>
      <c r="D40" s="60">
        <v>0.69</v>
      </c>
    </row>
    <row r="41" spans="1:4" ht="14.1" customHeight="1">
      <c r="A41" s="59" t="s">
        <v>258</v>
      </c>
      <c r="B41" s="83" t="s">
        <v>259</v>
      </c>
      <c r="C41" s="60">
        <v>0.76</v>
      </c>
      <c r="D41" s="60">
        <v>0.76</v>
      </c>
    </row>
    <row r="42" spans="1:4" ht="14.1" customHeight="1">
      <c r="A42" s="283" t="s">
        <v>103</v>
      </c>
      <c r="B42" s="284"/>
      <c r="C42" s="284"/>
      <c r="D42" s="285"/>
    </row>
    <row r="43" spans="1:4" ht="14.1" customHeight="1">
      <c r="A43" s="59" t="s">
        <v>136</v>
      </c>
      <c r="B43" s="83" t="s">
        <v>137</v>
      </c>
      <c r="C43" s="89">
        <v>3</v>
      </c>
      <c r="D43" s="89">
        <v>3</v>
      </c>
    </row>
    <row r="44" spans="1:4" ht="14.1" customHeight="1">
      <c r="A44" s="59" t="s">
        <v>109</v>
      </c>
      <c r="B44" s="83" t="s">
        <v>37</v>
      </c>
      <c r="C44" s="89">
        <v>1.28</v>
      </c>
      <c r="D44" s="89">
        <v>1.28</v>
      </c>
    </row>
    <row r="45" spans="1:4" ht="14.1" customHeight="1">
      <c r="A45" s="109" t="s">
        <v>220</v>
      </c>
      <c r="B45" s="110" t="s">
        <v>221</v>
      </c>
      <c r="C45" s="107">
        <v>100</v>
      </c>
      <c r="D45" s="60">
        <v>100</v>
      </c>
    </row>
    <row r="46" spans="1:4" ht="14.1" customHeight="1">
      <c r="A46" s="283" t="s">
        <v>102</v>
      </c>
      <c r="B46" s="284"/>
      <c r="C46" s="284"/>
      <c r="D46" s="285"/>
    </row>
    <row r="47" spans="1:4" ht="14.1" customHeight="1">
      <c r="A47" s="59" t="s">
        <v>197</v>
      </c>
      <c r="B47" s="94" t="s">
        <v>198</v>
      </c>
      <c r="C47" s="89">
        <v>1</v>
      </c>
      <c r="D47" s="108">
        <v>1</v>
      </c>
    </row>
    <row r="48" spans="1:4" ht="13.5" customHeight="1">
      <c r="A48" s="286" t="s">
        <v>104</v>
      </c>
      <c r="B48" s="287"/>
      <c r="C48" s="287"/>
      <c r="D48" s="288"/>
    </row>
    <row r="49" spans="1:4" ht="14.1" customHeight="1">
      <c r="A49" s="59" t="s">
        <v>138</v>
      </c>
      <c r="B49" s="94" t="s">
        <v>139</v>
      </c>
      <c r="C49" s="89" t="s">
        <v>140</v>
      </c>
      <c r="D49" s="89" t="s">
        <v>140</v>
      </c>
    </row>
    <row r="50" spans="1:4" ht="21" customHeight="1">
      <c r="A50" s="104" t="s">
        <v>41</v>
      </c>
      <c r="B50" s="104" t="s">
        <v>20</v>
      </c>
      <c r="C50" s="104" t="s">
        <v>116</v>
      </c>
      <c r="D50" s="104" t="s">
        <v>19</v>
      </c>
    </row>
    <row r="51" spans="1:4">
      <c r="A51" s="283" t="s">
        <v>103</v>
      </c>
      <c r="B51" s="284"/>
      <c r="C51" s="284"/>
      <c r="D51" s="285"/>
    </row>
    <row r="52" spans="1:4">
      <c r="A52" s="59" t="s">
        <v>234</v>
      </c>
      <c r="B52" s="83" t="s">
        <v>235</v>
      </c>
      <c r="C52" s="89">
        <v>1.84</v>
      </c>
      <c r="D52" s="89">
        <v>1.84</v>
      </c>
    </row>
    <row r="53" spans="1:4">
      <c r="A53" s="286" t="s">
        <v>31</v>
      </c>
      <c r="B53" s="287"/>
      <c r="C53" s="287"/>
      <c r="D53" s="288"/>
    </row>
    <row r="54" spans="1:4">
      <c r="A54" s="59" t="s">
        <v>290</v>
      </c>
      <c r="B54" s="83" t="s">
        <v>291</v>
      </c>
      <c r="C54" s="89">
        <v>10.6</v>
      </c>
      <c r="D54" s="95">
        <v>10.6</v>
      </c>
    </row>
    <row r="55" spans="1:4">
      <c r="A55" s="286" t="s">
        <v>104</v>
      </c>
      <c r="B55" s="287"/>
      <c r="C55" s="287"/>
      <c r="D55" s="288"/>
    </row>
    <row r="56" spans="1:4">
      <c r="A56" s="59" t="s">
        <v>107</v>
      </c>
      <c r="B56" s="83" t="s">
        <v>43</v>
      </c>
      <c r="C56" s="89">
        <v>0.4</v>
      </c>
      <c r="D56" s="89">
        <v>0.4</v>
      </c>
    </row>
  </sheetData>
  <mergeCells count="15">
    <mergeCell ref="A1:D1"/>
    <mergeCell ref="A3:D3"/>
    <mergeCell ref="A9:D9"/>
    <mergeCell ref="A13:D13"/>
    <mergeCell ref="A15:D15"/>
    <mergeCell ref="A42:D42"/>
    <mergeCell ref="A21:D21"/>
    <mergeCell ref="A19:D19"/>
    <mergeCell ref="A46:D46"/>
    <mergeCell ref="A39:D39"/>
    <mergeCell ref="A37:D37"/>
    <mergeCell ref="A51:D51"/>
    <mergeCell ref="A53:D53"/>
    <mergeCell ref="A55:D55"/>
    <mergeCell ref="A48:D48"/>
  </mergeCells>
  <pageMargins left="0.23622047244094499" right="0.23622047244094499" top="0.74803149606299202" bottom="0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10" t="s">
        <v>0</v>
      </c>
      <c r="C1" s="311"/>
      <c r="D1" s="312"/>
      <c r="E1" s="7"/>
      <c r="F1" s="14"/>
      <c r="G1" s="14"/>
      <c r="H1" s="14"/>
      <c r="I1" s="14"/>
    </row>
    <row r="2" spans="1:212" ht="16.5" customHeight="1">
      <c r="B2" s="313"/>
      <c r="C2" s="314"/>
      <c r="D2" s="315"/>
      <c r="E2" s="7"/>
      <c r="F2" s="14"/>
      <c r="G2" s="14"/>
      <c r="H2" s="14"/>
      <c r="I2" s="14"/>
    </row>
    <row r="3" spans="1:212" ht="22.5">
      <c r="B3" s="321" t="s">
        <v>306</v>
      </c>
      <c r="C3" s="322"/>
      <c r="D3" s="322"/>
      <c r="E3" s="322"/>
      <c r="F3" s="322"/>
      <c r="G3" s="322"/>
      <c r="H3" s="322"/>
      <c r="I3" s="323"/>
    </row>
    <row r="4" spans="1:212" ht="24.75">
      <c r="A4" s="126"/>
      <c r="B4" s="324" t="s">
        <v>311</v>
      </c>
      <c r="C4" s="325"/>
      <c r="D4" s="325"/>
      <c r="E4" s="325"/>
      <c r="F4" s="325"/>
      <c r="G4" s="325"/>
      <c r="H4" s="325"/>
      <c r="I4" s="326"/>
    </row>
    <row r="5" spans="1:212" ht="30">
      <c r="A5" s="126"/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1:212" ht="22.5">
      <c r="A6" s="126"/>
      <c r="B6" s="327" t="s">
        <v>29</v>
      </c>
      <c r="C6" s="328"/>
      <c r="D6" s="328"/>
      <c r="E6" s="328"/>
      <c r="F6" s="328"/>
      <c r="G6" s="328"/>
      <c r="H6" s="328"/>
      <c r="I6" s="329"/>
    </row>
    <row r="7" spans="1:212" ht="22.5">
      <c r="A7" s="126"/>
      <c r="B7" s="131" t="s">
        <v>44</v>
      </c>
      <c r="C7" s="132" t="s">
        <v>45</v>
      </c>
      <c r="D7" s="133">
        <v>0.09</v>
      </c>
      <c r="E7" s="133">
        <v>0.09</v>
      </c>
      <c r="F7" s="133">
        <v>0.09</v>
      </c>
      <c r="G7" s="134">
        <v>2</v>
      </c>
      <c r="H7" s="134">
        <v>5050000</v>
      </c>
      <c r="I7" s="134">
        <v>454500</v>
      </c>
    </row>
    <row r="8" spans="1:212" ht="22.5">
      <c r="A8" s="126"/>
      <c r="B8" s="135" t="s">
        <v>302</v>
      </c>
      <c r="C8" s="330"/>
      <c r="D8" s="331"/>
      <c r="E8" s="331"/>
      <c r="F8" s="332"/>
      <c r="G8" s="136">
        <f>SUM(G7:G7)</f>
        <v>2</v>
      </c>
      <c r="H8" s="136">
        <f>SUM(H7:H7)</f>
        <v>5050000</v>
      </c>
      <c r="I8" s="136">
        <f>SUM(I7:I7)</f>
        <v>454500</v>
      </c>
    </row>
    <row r="9" spans="1:212" ht="22.5">
      <c r="A9" s="126"/>
      <c r="B9" s="137" t="s">
        <v>303</v>
      </c>
      <c r="C9" s="333"/>
      <c r="D9" s="334"/>
      <c r="E9" s="334"/>
      <c r="F9" s="335"/>
      <c r="G9" s="138">
        <f>G8</f>
        <v>2</v>
      </c>
      <c r="H9" s="138">
        <f t="shared" ref="H9:I9" si="0">H8</f>
        <v>5050000</v>
      </c>
      <c r="I9" s="138">
        <f t="shared" si="0"/>
        <v>454500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19" t="s">
        <v>175</v>
      </c>
      <c r="C11" s="320"/>
      <c r="D11" s="320"/>
      <c r="E11" s="320"/>
      <c r="F11" s="320"/>
      <c r="G11" s="320"/>
      <c r="H11" s="320"/>
      <c r="I11" s="320"/>
    </row>
    <row r="12" spans="1:212" ht="15" customHeight="1">
      <c r="B12" s="316" t="s">
        <v>15</v>
      </c>
      <c r="C12" s="317"/>
      <c r="D12" s="318"/>
      <c r="E12" s="316" t="s">
        <v>20</v>
      </c>
      <c r="F12" s="318"/>
      <c r="G12" s="316" t="s">
        <v>46</v>
      </c>
      <c r="H12" s="317"/>
      <c r="I12" s="318"/>
    </row>
    <row r="13" spans="1:212" ht="15" customHeight="1">
      <c r="B13" s="269" t="s">
        <v>29</v>
      </c>
      <c r="C13" s="270"/>
      <c r="D13" s="270"/>
      <c r="E13" s="270"/>
      <c r="F13" s="270"/>
      <c r="G13" s="270"/>
      <c r="H13" s="270"/>
      <c r="I13" s="271"/>
    </row>
    <row r="14" spans="1:212" ht="15" customHeight="1">
      <c r="B14" s="336" t="s">
        <v>300</v>
      </c>
      <c r="C14" s="337"/>
      <c r="D14" s="338"/>
      <c r="E14" s="339" t="s">
        <v>301</v>
      </c>
      <c r="F14" s="340"/>
      <c r="G14" s="339">
        <v>3</v>
      </c>
      <c r="H14" s="331">
        <v>3</v>
      </c>
      <c r="I14" s="340">
        <v>3</v>
      </c>
    </row>
    <row r="15" spans="1:212" ht="15" customHeight="1">
      <c r="B15" s="336" t="s">
        <v>238</v>
      </c>
      <c r="C15" s="337"/>
      <c r="D15" s="338"/>
      <c r="E15" s="339" t="s">
        <v>239</v>
      </c>
      <c r="F15" s="340"/>
      <c r="G15" s="339" t="s">
        <v>87</v>
      </c>
      <c r="H15" s="331"/>
      <c r="I15" s="340"/>
    </row>
    <row r="16" spans="1:212" ht="15" customHeight="1">
      <c r="B16" s="298" t="s">
        <v>89</v>
      </c>
      <c r="C16" s="299"/>
      <c r="D16" s="299"/>
      <c r="E16" s="299"/>
      <c r="F16" s="299"/>
      <c r="G16" s="299"/>
      <c r="H16" s="299"/>
      <c r="I16" s="300"/>
    </row>
    <row r="17" spans="2:9" ht="15" customHeight="1">
      <c r="B17" s="301" t="s">
        <v>152</v>
      </c>
      <c r="C17" s="302"/>
      <c r="D17" s="303"/>
      <c r="E17" s="304" t="s">
        <v>153</v>
      </c>
      <c r="F17" s="305"/>
      <c r="G17" s="304">
        <v>9.5</v>
      </c>
      <c r="H17" s="306">
        <v>9.5</v>
      </c>
      <c r="I17" s="305">
        <v>9.5</v>
      </c>
    </row>
    <row r="18" spans="2:9" ht="15" customHeight="1">
      <c r="B18" s="301" t="s">
        <v>150</v>
      </c>
      <c r="C18" s="302"/>
      <c r="D18" s="303"/>
      <c r="E18" s="304" t="s">
        <v>151</v>
      </c>
      <c r="F18" s="305"/>
      <c r="G18" s="304">
        <v>10</v>
      </c>
      <c r="H18" s="306"/>
      <c r="I18" s="305"/>
    </row>
    <row r="19" spans="2:9" ht="15" customHeight="1">
      <c r="B19" s="292" t="s">
        <v>166</v>
      </c>
      <c r="C19" s="293"/>
      <c r="D19" s="294"/>
      <c r="E19" s="295" t="s">
        <v>167</v>
      </c>
      <c r="F19" s="296"/>
      <c r="G19" s="295">
        <v>1</v>
      </c>
      <c r="H19" s="297"/>
      <c r="I19" s="296"/>
    </row>
    <row r="20" spans="2:9" ht="15" customHeight="1">
      <c r="B20" s="292" t="s">
        <v>199</v>
      </c>
      <c r="C20" s="293"/>
      <c r="D20" s="294"/>
      <c r="E20" s="295" t="s">
        <v>200</v>
      </c>
      <c r="F20" s="296"/>
      <c r="G20" s="295" t="s">
        <v>87</v>
      </c>
      <c r="H20" s="297"/>
      <c r="I20" s="296"/>
    </row>
    <row r="21" spans="2:9" ht="15" customHeight="1">
      <c r="B21" s="292" t="s">
        <v>147</v>
      </c>
      <c r="C21" s="293"/>
      <c r="D21" s="294"/>
      <c r="E21" s="295" t="s">
        <v>146</v>
      </c>
      <c r="F21" s="296"/>
      <c r="G21" s="295" t="s">
        <v>87</v>
      </c>
      <c r="H21" s="297"/>
      <c r="I21" s="296"/>
    </row>
    <row r="22" spans="2:9" ht="15" customHeight="1">
      <c r="B22" s="307" t="s">
        <v>119</v>
      </c>
      <c r="C22" s="308"/>
      <c r="D22" s="308"/>
      <c r="E22" s="308"/>
      <c r="F22" s="308"/>
      <c r="G22" s="308"/>
      <c r="H22" s="308"/>
      <c r="I22" s="309"/>
    </row>
    <row r="23" spans="2:9" ht="15" customHeight="1">
      <c r="B23" s="292" t="s">
        <v>209</v>
      </c>
      <c r="C23" s="293"/>
      <c r="D23" s="294"/>
      <c r="E23" s="295" t="s">
        <v>210</v>
      </c>
      <c r="F23" s="296"/>
      <c r="G23" s="295">
        <v>1</v>
      </c>
      <c r="H23" s="297"/>
      <c r="I23" s="296"/>
    </row>
    <row r="24" spans="2:9" ht="15" customHeight="1">
      <c r="B24" s="292" t="s">
        <v>159</v>
      </c>
      <c r="C24" s="293"/>
      <c r="D24" s="294"/>
      <c r="E24" s="295" t="s">
        <v>158</v>
      </c>
      <c r="F24" s="296"/>
      <c r="G24" s="295" t="s">
        <v>87</v>
      </c>
      <c r="H24" s="297"/>
      <c r="I24" s="296"/>
    </row>
    <row r="25" spans="2:9" ht="25.5" customHeight="1"/>
    <row r="26" spans="2:9" ht="22.5"/>
  </sheetData>
  <mergeCells count="40">
    <mergeCell ref="B13:I13"/>
    <mergeCell ref="B15:D15"/>
    <mergeCell ref="E15:F15"/>
    <mergeCell ref="G15:I15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0"/>
  <sheetViews>
    <sheetView workbookViewId="0">
      <selection activeCell="I16" sqref="I1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48" t="s">
        <v>0</v>
      </c>
      <c r="C1" s="348"/>
      <c r="D1" s="348"/>
      <c r="E1" s="348"/>
      <c r="F1" s="140"/>
      <c r="H1" s="141"/>
      <c r="I1" s="141"/>
    </row>
    <row r="2" spans="1:9" ht="18" customHeight="1">
      <c r="B2" s="348" t="s">
        <v>312</v>
      </c>
      <c r="C2" s="348"/>
      <c r="D2" s="348"/>
      <c r="E2" s="348"/>
      <c r="F2" s="348"/>
      <c r="H2" s="141"/>
      <c r="I2" s="141"/>
    </row>
    <row r="3" spans="1:9" ht="18" customHeight="1">
      <c r="B3" s="139" t="s">
        <v>313</v>
      </c>
      <c r="C3" s="142"/>
      <c r="D3" s="143"/>
      <c r="E3" s="140"/>
      <c r="F3" s="140"/>
      <c r="H3" s="141"/>
      <c r="I3" s="141"/>
    </row>
    <row r="4" spans="1:9" ht="18" customHeight="1">
      <c r="B4" s="139"/>
      <c r="C4" s="142"/>
      <c r="D4" s="143"/>
      <c r="E4" s="140"/>
      <c r="F4" s="140"/>
      <c r="H4" s="141"/>
      <c r="I4" s="141"/>
    </row>
    <row r="5" spans="1:9" ht="23.25">
      <c r="A5" s="168"/>
      <c r="B5" s="341" t="s">
        <v>322</v>
      </c>
      <c r="C5" s="342"/>
      <c r="D5" s="342"/>
      <c r="E5" s="342"/>
      <c r="F5" s="342"/>
    </row>
    <row r="6" spans="1:9" ht="27" customHeight="1">
      <c r="A6" s="168"/>
      <c r="B6" s="169" t="s">
        <v>41</v>
      </c>
      <c r="C6" s="170" t="s">
        <v>20</v>
      </c>
      <c r="D6" s="171" t="s">
        <v>315</v>
      </c>
      <c r="E6" s="172" t="s">
        <v>316</v>
      </c>
      <c r="F6" s="172" t="s">
        <v>317</v>
      </c>
    </row>
    <row r="7" spans="1:9" ht="17.100000000000001" customHeight="1">
      <c r="A7" s="168"/>
      <c r="B7" s="343" t="s">
        <v>29</v>
      </c>
      <c r="C7" s="344"/>
      <c r="D7" s="344"/>
      <c r="E7" s="344"/>
      <c r="F7" s="345"/>
    </row>
    <row r="8" spans="1:9" s="175" customFormat="1" ht="17.100000000000001" customHeight="1">
      <c r="A8" s="173"/>
      <c r="B8" s="174" t="s">
        <v>323</v>
      </c>
      <c r="C8" s="174" t="s">
        <v>45</v>
      </c>
      <c r="D8" s="150">
        <v>1</v>
      </c>
      <c r="E8" s="150">
        <v>5000000</v>
      </c>
      <c r="F8" s="150">
        <v>450000</v>
      </c>
    </row>
    <row r="9" spans="1:9" ht="17.100000000000001" customHeight="1">
      <c r="A9" s="164"/>
      <c r="B9" s="166" t="s">
        <v>320</v>
      </c>
      <c r="C9" s="167"/>
      <c r="D9" s="153">
        <f t="shared" ref="D9:F10" si="0">D8</f>
        <v>1</v>
      </c>
      <c r="E9" s="153">
        <f t="shared" si="0"/>
        <v>5000000</v>
      </c>
      <c r="F9" s="153">
        <f t="shared" si="0"/>
        <v>450000</v>
      </c>
    </row>
    <row r="10" spans="1:9">
      <c r="A10" s="168"/>
      <c r="B10" s="346" t="s">
        <v>40</v>
      </c>
      <c r="C10" s="347"/>
      <c r="D10" s="153">
        <f t="shared" si="0"/>
        <v>1</v>
      </c>
      <c r="E10" s="153">
        <f t="shared" si="0"/>
        <v>5000000</v>
      </c>
      <c r="F10" s="153">
        <f t="shared" si="0"/>
        <v>450000</v>
      </c>
    </row>
    <row r="11" spans="1:9">
      <c r="A11" s="168"/>
      <c r="B11" s="168"/>
      <c r="C11" s="164"/>
    </row>
    <row r="12" spans="1:9">
      <c r="A12" s="168"/>
      <c r="B12" s="168"/>
      <c r="C12" s="164"/>
    </row>
    <row r="13" spans="1:9">
      <c r="A13" s="168"/>
      <c r="B13" s="168"/>
      <c r="C13" s="164"/>
    </row>
    <row r="14" spans="1:9">
      <c r="A14" s="168"/>
      <c r="B14" s="168"/>
      <c r="C14" s="164"/>
    </row>
    <row r="15" spans="1:9">
      <c r="A15" s="168"/>
      <c r="B15" s="168"/>
      <c r="C15" s="164"/>
    </row>
    <row r="16" spans="1:9">
      <c r="A16" s="168"/>
      <c r="B16" s="168"/>
      <c r="C16" s="164"/>
    </row>
    <row r="17" spans="1:3">
      <c r="A17" s="168"/>
      <c r="B17" s="168"/>
      <c r="C17" s="164"/>
    </row>
    <row r="18" spans="1:3">
      <c r="A18" s="168"/>
      <c r="B18" s="168"/>
      <c r="C18" s="164"/>
    </row>
    <row r="19" spans="1:3">
      <c r="A19" s="168"/>
      <c r="B19" s="168"/>
      <c r="C19" s="164"/>
    </row>
    <row r="20" spans="1:3">
      <c r="A20" s="168"/>
      <c r="B20" s="168"/>
      <c r="C20" s="164"/>
    </row>
    <row r="21" spans="1:3">
      <c r="A21" s="168"/>
      <c r="B21" s="168"/>
      <c r="C21" s="164"/>
    </row>
    <row r="22" spans="1:3">
      <c r="A22" s="168"/>
      <c r="B22" s="168"/>
      <c r="C22" s="164"/>
    </row>
    <row r="23" spans="1:3">
      <c r="A23" s="168"/>
      <c r="B23" s="168"/>
      <c r="C23" s="164"/>
    </row>
    <row r="24" spans="1:3">
      <c r="A24" s="168"/>
      <c r="B24" s="168"/>
      <c r="C24" s="164"/>
    </row>
    <row r="25" spans="1:3">
      <c r="A25" s="168"/>
      <c r="B25" s="168"/>
      <c r="C25" s="164"/>
    </row>
    <row r="26" spans="1:3">
      <c r="A26" s="168"/>
      <c r="B26" s="168"/>
      <c r="C26" s="164"/>
    </row>
    <row r="27" spans="1:3">
      <c r="A27" s="168"/>
      <c r="B27" s="168"/>
      <c r="C27" s="164"/>
    </row>
    <row r="28" spans="1:3">
      <c r="A28" s="168"/>
      <c r="B28" s="168"/>
      <c r="C28" s="164"/>
    </row>
    <row r="29" spans="1:3">
      <c r="A29" s="168"/>
      <c r="B29" s="168"/>
      <c r="C29" s="164"/>
    </row>
    <row r="30" spans="1:3">
      <c r="A30" s="168"/>
      <c r="B30" s="168"/>
      <c r="C30" s="164"/>
    </row>
    <row r="31" spans="1:3">
      <c r="A31" s="168"/>
      <c r="B31" s="168"/>
      <c r="C31" s="164"/>
    </row>
    <row r="32" spans="1:3">
      <c r="A32" s="168"/>
      <c r="B32" s="168"/>
      <c r="C32" s="164"/>
    </row>
    <row r="33" spans="1:3">
      <c r="A33" s="168"/>
      <c r="B33" s="168"/>
      <c r="C33" s="164"/>
    </row>
    <row r="34" spans="1:3">
      <c r="A34" s="168"/>
      <c r="B34" s="168"/>
      <c r="C34" s="164"/>
    </row>
    <row r="35" spans="1:3">
      <c r="A35" s="168"/>
      <c r="B35" s="168"/>
      <c r="C35" s="164"/>
    </row>
    <row r="36" spans="1:3">
      <c r="A36" s="168"/>
      <c r="B36" s="168"/>
      <c r="C36" s="164"/>
    </row>
    <row r="37" spans="1:3">
      <c r="A37" s="168"/>
      <c r="B37" s="168"/>
      <c r="C37" s="164"/>
    </row>
    <row r="38" spans="1:3">
      <c r="A38" s="168"/>
      <c r="B38" s="168"/>
      <c r="C38" s="164"/>
    </row>
    <row r="39" spans="1:3">
      <c r="A39" s="168"/>
      <c r="B39" s="168"/>
      <c r="C39" s="164"/>
    </row>
    <row r="40" spans="1:3">
      <c r="A40" s="168"/>
      <c r="B40" s="168"/>
      <c r="C40" s="164"/>
    </row>
    <row r="41" spans="1:3">
      <c r="A41" s="168"/>
      <c r="B41" s="168"/>
      <c r="C41" s="164"/>
    </row>
    <row r="42" spans="1:3">
      <c r="A42" s="168"/>
      <c r="B42" s="168"/>
      <c r="C42" s="164"/>
    </row>
    <row r="43" spans="1:3">
      <c r="A43" s="168"/>
      <c r="B43" s="168"/>
      <c r="C43" s="164"/>
    </row>
    <row r="44" spans="1:3">
      <c r="A44" s="168"/>
      <c r="B44" s="168"/>
      <c r="C44" s="164"/>
    </row>
    <row r="45" spans="1:3">
      <c r="A45" s="168"/>
      <c r="B45" s="168"/>
      <c r="C45" s="164"/>
    </row>
    <row r="46" spans="1:3">
      <c r="A46" s="168"/>
      <c r="B46" s="168"/>
      <c r="C46" s="164"/>
    </row>
    <row r="47" spans="1:3">
      <c r="A47" s="168"/>
      <c r="B47" s="168"/>
      <c r="C47" s="164"/>
    </row>
    <row r="48" spans="1:3">
      <c r="A48" s="168"/>
      <c r="B48" s="168"/>
      <c r="C48" s="164"/>
    </row>
    <row r="49" spans="1:3">
      <c r="A49" s="168"/>
      <c r="B49" s="168"/>
      <c r="C49" s="164"/>
    </row>
    <row r="50" spans="1:3">
      <c r="A50" s="168"/>
      <c r="B50" s="168"/>
      <c r="C50" s="164"/>
    </row>
    <row r="51" spans="1:3">
      <c r="A51" s="168"/>
      <c r="B51" s="168"/>
      <c r="C51" s="164"/>
    </row>
    <row r="52" spans="1:3">
      <c r="A52" s="168"/>
      <c r="B52" s="168"/>
      <c r="C52" s="164"/>
    </row>
    <row r="53" spans="1:3">
      <c r="A53" s="168"/>
      <c r="B53" s="168"/>
      <c r="C53" s="164"/>
    </row>
    <row r="54" spans="1:3">
      <c r="A54" s="168"/>
      <c r="B54" s="168"/>
      <c r="C54" s="164"/>
    </row>
    <row r="55" spans="1:3">
      <c r="A55" s="168"/>
      <c r="B55" s="168"/>
      <c r="C55" s="164"/>
    </row>
    <row r="56" spans="1:3">
      <c r="A56" s="168"/>
      <c r="B56" s="168"/>
      <c r="C56" s="164"/>
    </row>
    <row r="57" spans="1:3">
      <c r="A57" s="168"/>
      <c r="B57" s="168"/>
      <c r="C57" s="164"/>
    </row>
    <row r="58" spans="1:3">
      <c r="A58" s="168"/>
      <c r="B58" s="168"/>
      <c r="C58" s="164"/>
    </row>
    <row r="59" spans="1:3">
      <c r="A59" s="168"/>
      <c r="B59" s="168"/>
      <c r="C59" s="164"/>
    </row>
    <row r="60" spans="1:3">
      <c r="A60" s="168"/>
      <c r="B60" s="168"/>
      <c r="C60" s="164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8"/>
  <sheetViews>
    <sheetView topLeftCell="A4" zoomScale="120" zoomScaleNormal="120" workbookViewId="0">
      <selection activeCell="J14" sqref="J14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48" t="s">
        <v>0</v>
      </c>
      <c r="C1" s="348"/>
      <c r="D1" s="348"/>
      <c r="E1" s="348"/>
      <c r="F1" s="140"/>
      <c r="H1" s="141"/>
      <c r="I1" s="141"/>
    </row>
    <row r="2" spans="1:9" ht="18" customHeight="1">
      <c r="B2" s="348" t="s">
        <v>312</v>
      </c>
      <c r="C2" s="348"/>
      <c r="D2" s="348"/>
      <c r="E2" s="348"/>
      <c r="F2" s="348"/>
      <c r="H2" s="141"/>
      <c r="I2" s="141"/>
    </row>
    <row r="3" spans="1:9" ht="18" customHeight="1">
      <c r="B3" s="139" t="s">
        <v>313</v>
      </c>
      <c r="C3" s="142"/>
      <c r="D3" s="143"/>
      <c r="E3" s="140"/>
      <c r="F3" s="140"/>
      <c r="H3" s="141"/>
      <c r="I3" s="141"/>
    </row>
    <row r="4" spans="1:9" ht="18" customHeight="1">
      <c r="B4" s="139"/>
      <c r="C4" s="142"/>
      <c r="D4" s="143"/>
      <c r="E4" s="140"/>
      <c r="F4" s="140"/>
      <c r="H4" s="141"/>
      <c r="I4" s="141"/>
    </row>
    <row r="5" spans="1:9" ht="18" customHeight="1">
      <c r="B5" s="139"/>
      <c r="C5" s="142"/>
      <c r="D5" s="143"/>
      <c r="E5" s="140"/>
      <c r="F5" s="140"/>
      <c r="H5" s="141"/>
      <c r="I5" s="141"/>
    </row>
    <row r="6" spans="1:9" ht="17.100000000000001" customHeight="1">
      <c r="B6" s="349" t="s">
        <v>314</v>
      </c>
      <c r="C6" s="350"/>
      <c r="D6" s="350"/>
      <c r="E6" s="144"/>
      <c r="F6" s="144"/>
      <c r="H6" s="141"/>
      <c r="I6" s="141"/>
    </row>
    <row r="7" spans="1:9" ht="32.25" customHeight="1">
      <c r="B7" s="145" t="s">
        <v>41</v>
      </c>
      <c r="C7" s="146" t="s">
        <v>20</v>
      </c>
      <c r="D7" s="147" t="s">
        <v>315</v>
      </c>
      <c r="E7" s="148" t="s">
        <v>316</v>
      </c>
      <c r="F7" s="148" t="s">
        <v>317</v>
      </c>
      <c r="H7" s="141"/>
      <c r="I7" s="141"/>
    </row>
    <row r="8" spans="1:9" ht="17.100000000000001" customHeight="1">
      <c r="B8" s="351" t="s">
        <v>29</v>
      </c>
      <c r="C8" s="352"/>
      <c r="D8" s="352"/>
      <c r="E8" s="352"/>
      <c r="F8" s="353"/>
    </row>
    <row r="9" spans="1:9" ht="17.100000000000001" customHeight="1">
      <c r="A9" s="114"/>
      <c r="B9" s="149" t="s">
        <v>318</v>
      </c>
      <c r="C9" s="149" t="s">
        <v>114</v>
      </c>
      <c r="D9" s="150">
        <v>2</v>
      </c>
      <c r="E9" s="150">
        <v>2000000</v>
      </c>
      <c r="F9" s="150">
        <v>9260000</v>
      </c>
    </row>
    <row r="10" spans="1:9" ht="17.100000000000001" customHeight="1">
      <c r="A10" s="114"/>
      <c r="B10" s="149" t="s">
        <v>319</v>
      </c>
      <c r="C10" s="149" t="s">
        <v>100</v>
      </c>
      <c r="D10" s="150">
        <v>4</v>
      </c>
      <c r="E10" s="150">
        <v>15000000</v>
      </c>
      <c r="F10" s="150">
        <v>30300000</v>
      </c>
    </row>
    <row r="11" spans="1:9" ht="17.100000000000001" customHeight="1">
      <c r="A11" s="114"/>
      <c r="B11" s="151" t="s">
        <v>320</v>
      </c>
      <c r="C11" s="152"/>
      <c r="D11" s="153">
        <f>D9+D10</f>
        <v>6</v>
      </c>
      <c r="E11" s="153">
        <f>E9+E10</f>
        <v>17000000</v>
      </c>
      <c r="F11" s="153">
        <f>F9+F10</f>
        <v>39560000</v>
      </c>
    </row>
    <row r="12" spans="1:9">
      <c r="A12" s="114"/>
      <c r="B12" s="354" t="s">
        <v>40</v>
      </c>
      <c r="C12" s="355"/>
      <c r="D12" s="153">
        <f>D11</f>
        <v>6</v>
      </c>
      <c r="E12" s="153">
        <f>E11</f>
        <v>17000000</v>
      </c>
      <c r="F12" s="153">
        <f>F11</f>
        <v>39560000</v>
      </c>
    </row>
    <row r="13" spans="1:9">
      <c r="A13" s="114"/>
      <c r="B13" s="114"/>
      <c r="D13" s="154"/>
      <c r="E13" s="155"/>
      <c r="F13" s="155"/>
    </row>
    <row r="14" spans="1:9" ht="18.75">
      <c r="A14" s="114"/>
      <c r="B14" s="156" t="s">
        <v>321</v>
      </c>
      <c r="C14" s="157"/>
      <c r="D14" s="158"/>
      <c r="E14" s="159"/>
      <c r="F14" s="160"/>
    </row>
    <row r="15" spans="1:9" ht="31.5">
      <c r="A15" s="114"/>
      <c r="B15" s="161" t="s">
        <v>41</v>
      </c>
      <c r="C15" s="146" t="s">
        <v>20</v>
      </c>
      <c r="D15" s="162" t="s">
        <v>315</v>
      </c>
      <c r="E15" s="163" t="s">
        <v>316</v>
      </c>
      <c r="F15" s="163" t="s">
        <v>317</v>
      </c>
    </row>
    <row r="16" spans="1:9">
      <c r="A16" s="114"/>
      <c r="B16" s="351" t="s">
        <v>29</v>
      </c>
      <c r="C16" s="352"/>
      <c r="D16" s="352"/>
      <c r="E16" s="352"/>
      <c r="F16" s="353"/>
    </row>
    <row r="17" spans="1:6" ht="17.100000000000001" customHeight="1">
      <c r="A17" s="164"/>
      <c r="B17" s="165" t="s">
        <v>319</v>
      </c>
      <c r="C17" s="165" t="s">
        <v>100</v>
      </c>
      <c r="D17" s="150">
        <v>63</v>
      </c>
      <c r="E17" s="150">
        <v>76434193</v>
      </c>
      <c r="F17" s="150">
        <v>154397069.86000001</v>
      </c>
    </row>
    <row r="18" spans="1:6">
      <c r="A18" s="164"/>
      <c r="B18" s="166" t="s">
        <v>320</v>
      </c>
      <c r="C18" s="167"/>
      <c r="D18" s="153">
        <f t="shared" ref="D18:F19" si="0">D17</f>
        <v>63</v>
      </c>
      <c r="E18" s="153">
        <f t="shared" si="0"/>
        <v>76434193</v>
      </c>
      <c r="F18" s="153">
        <f t="shared" si="0"/>
        <v>154397069.86000001</v>
      </c>
    </row>
    <row r="19" spans="1:6">
      <c r="A19" s="164"/>
      <c r="B19" s="346" t="s">
        <v>40</v>
      </c>
      <c r="C19" s="347"/>
      <c r="D19" s="153">
        <f t="shared" si="0"/>
        <v>63</v>
      </c>
      <c r="E19" s="153">
        <f t="shared" si="0"/>
        <v>76434193</v>
      </c>
      <c r="F19" s="153">
        <f t="shared" si="0"/>
        <v>154397069.86000001</v>
      </c>
    </row>
    <row r="20" spans="1:6">
      <c r="A20" s="168"/>
      <c r="B20" s="168"/>
      <c r="C20" s="164"/>
    </row>
    <row r="21" spans="1:6">
      <c r="A21" s="168"/>
      <c r="B21" s="168"/>
      <c r="C21" s="164"/>
    </row>
    <row r="22" spans="1:6">
      <c r="A22" s="168"/>
      <c r="B22" s="168"/>
      <c r="C22" s="164"/>
    </row>
    <row r="23" spans="1:6">
      <c r="A23" s="168"/>
      <c r="B23" s="168"/>
      <c r="C23" s="164"/>
    </row>
    <row r="24" spans="1:6">
      <c r="A24" s="168"/>
      <c r="B24" s="168"/>
      <c r="C24" s="164"/>
    </row>
    <row r="25" spans="1:6">
      <c r="A25" s="168"/>
      <c r="B25" s="168"/>
      <c r="C25" s="164"/>
    </row>
    <row r="26" spans="1:6">
      <c r="A26" s="168"/>
      <c r="B26" s="168"/>
      <c r="C26" s="164"/>
    </row>
    <row r="27" spans="1:6">
      <c r="A27" s="168"/>
      <c r="B27" s="168"/>
      <c r="C27" s="164"/>
    </row>
    <row r="28" spans="1:6">
      <c r="A28" s="168"/>
      <c r="B28" s="168"/>
      <c r="C28" s="164"/>
    </row>
    <row r="29" spans="1:6">
      <c r="A29" s="168"/>
      <c r="B29" s="168"/>
      <c r="C29" s="164"/>
    </row>
    <row r="30" spans="1:6">
      <c r="A30" s="168"/>
      <c r="B30" s="168"/>
      <c r="C30" s="164"/>
    </row>
    <row r="31" spans="1:6">
      <c r="A31" s="168"/>
      <c r="B31" s="168"/>
      <c r="C31" s="164"/>
    </row>
    <row r="32" spans="1:6">
      <c r="A32" s="168"/>
      <c r="B32" s="168"/>
      <c r="C32" s="164"/>
    </row>
    <row r="33" spans="1:3">
      <c r="A33" s="168"/>
      <c r="B33" s="168"/>
      <c r="C33" s="164"/>
    </row>
    <row r="34" spans="1:3">
      <c r="A34" s="168"/>
      <c r="B34" s="168"/>
      <c r="C34" s="164"/>
    </row>
    <row r="35" spans="1:3">
      <c r="A35" s="168"/>
      <c r="B35" s="168"/>
      <c r="C35" s="164"/>
    </row>
    <row r="36" spans="1:3">
      <c r="A36" s="168"/>
      <c r="B36" s="168"/>
      <c r="C36" s="164"/>
    </row>
    <row r="37" spans="1:3">
      <c r="A37" s="168"/>
      <c r="B37" s="168"/>
      <c r="C37" s="164"/>
    </row>
    <row r="38" spans="1:3">
      <c r="A38" s="168"/>
      <c r="B38" s="168"/>
      <c r="C38" s="164"/>
    </row>
    <row r="39" spans="1:3">
      <c r="A39" s="168"/>
      <c r="B39" s="168"/>
      <c r="C39" s="164"/>
    </row>
    <row r="40" spans="1:3">
      <c r="A40" s="168"/>
      <c r="B40" s="168"/>
      <c r="C40" s="164"/>
    </row>
    <row r="41" spans="1:3">
      <c r="A41" s="168"/>
      <c r="B41" s="168"/>
      <c r="C41" s="164"/>
    </row>
    <row r="42" spans="1:3">
      <c r="A42" s="168"/>
      <c r="B42" s="168"/>
      <c r="C42" s="164"/>
    </row>
    <row r="43" spans="1:3">
      <c r="A43" s="168"/>
      <c r="B43" s="168"/>
      <c r="C43" s="164"/>
    </row>
    <row r="44" spans="1:3">
      <c r="A44" s="168"/>
      <c r="B44" s="168"/>
      <c r="C44" s="164"/>
    </row>
    <row r="45" spans="1:3">
      <c r="A45" s="168"/>
      <c r="B45" s="168"/>
      <c r="C45" s="164"/>
    </row>
    <row r="46" spans="1:3">
      <c r="A46" s="168"/>
      <c r="B46" s="168"/>
      <c r="C46" s="164"/>
    </row>
    <row r="47" spans="1:3">
      <c r="A47" s="168"/>
      <c r="B47" s="168"/>
      <c r="C47" s="164"/>
    </row>
    <row r="48" spans="1:3">
      <c r="A48" s="168"/>
      <c r="B48" s="168"/>
      <c r="C48" s="164"/>
    </row>
    <row r="49" spans="1:3">
      <c r="A49" s="168"/>
      <c r="B49" s="168"/>
      <c r="C49" s="164"/>
    </row>
    <row r="50" spans="1:3">
      <c r="A50" s="168"/>
      <c r="B50" s="168"/>
      <c r="C50" s="164"/>
    </row>
    <row r="51" spans="1:3">
      <c r="A51" s="168"/>
      <c r="B51" s="168"/>
      <c r="C51" s="164"/>
    </row>
    <row r="52" spans="1:3">
      <c r="A52" s="168"/>
      <c r="B52" s="168"/>
      <c r="C52" s="164"/>
    </row>
    <row r="53" spans="1:3">
      <c r="A53" s="168"/>
      <c r="B53" s="168"/>
      <c r="C53" s="164"/>
    </row>
    <row r="54" spans="1:3">
      <c r="A54" s="168"/>
      <c r="B54" s="168"/>
      <c r="C54" s="164"/>
    </row>
    <row r="55" spans="1:3">
      <c r="A55" s="168"/>
      <c r="B55" s="168"/>
      <c r="C55" s="164"/>
    </row>
    <row r="56" spans="1:3">
      <c r="A56" s="168"/>
      <c r="B56" s="168"/>
      <c r="C56" s="164"/>
    </row>
    <row r="57" spans="1:3">
      <c r="A57" s="168"/>
      <c r="B57" s="168"/>
      <c r="C57" s="164"/>
    </row>
    <row r="58" spans="1:3">
      <c r="A58" s="168"/>
      <c r="B58" s="168"/>
      <c r="C58" s="164"/>
    </row>
    <row r="59" spans="1:3">
      <c r="A59" s="168"/>
      <c r="B59" s="168"/>
      <c r="C59" s="164"/>
    </row>
    <row r="60" spans="1:3">
      <c r="A60" s="168"/>
      <c r="B60" s="168"/>
      <c r="C60" s="164"/>
    </row>
    <row r="61" spans="1:3">
      <c r="A61" s="168"/>
      <c r="B61" s="168"/>
      <c r="C61" s="164"/>
    </row>
    <row r="62" spans="1:3">
      <c r="A62" s="168"/>
      <c r="B62" s="168"/>
      <c r="C62" s="164"/>
    </row>
    <row r="63" spans="1:3">
      <c r="A63" s="168"/>
      <c r="B63" s="168"/>
      <c r="C63" s="164"/>
    </row>
    <row r="64" spans="1:3">
      <c r="A64" s="168"/>
      <c r="B64" s="168"/>
      <c r="C64" s="164"/>
    </row>
    <row r="65" spans="1:3">
      <c r="A65" s="168"/>
      <c r="B65" s="168"/>
      <c r="C65" s="164"/>
    </row>
    <row r="66" spans="1:3">
      <c r="A66" s="168"/>
      <c r="B66" s="168"/>
      <c r="C66" s="164"/>
    </row>
    <row r="67" spans="1:3">
      <c r="A67" s="168"/>
      <c r="B67" s="168"/>
      <c r="C67" s="164"/>
    </row>
    <row r="68" spans="1:3">
      <c r="A68" s="168"/>
      <c r="B68" s="168"/>
      <c r="C68" s="164"/>
    </row>
  </sheetData>
  <mergeCells count="7">
    <mergeCell ref="B19:C19"/>
    <mergeCell ref="B1:E1"/>
    <mergeCell ref="B2:F2"/>
    <mergeCell ref="B6:D6"/>
    <mergeCell ref="B8:F8"/>
    <mergeCell ref="B12:C12"/>
    <mergeCell ref="B16:F16"/>
  </mergeCells>
  <pageMargins left="0.7" right="0" top="0.75" bottom="0" header="0.3" footer="0.3"/>
  <pageSetup paperSize="9" scale="12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56" t="s">
        <v>0</v>
      </c>
      <c r="C1" s="356"/>
      <c r="D1" s="6"/>
      <c r="E1" s="6"/>
      <c r="F1" s="6"/>
    </row>
    <row r="2" spans="1:6" ht="27.95" customHeight="1">
      <c r="A2" s="5"/>
      <c r="B2" s="357" t="s">
        <v>306</v>
      </c>
      <c r="C2" s="357"/>
      <c r="D2" s="357"/>
      <c r="E2" s="357"/>
      <c r="F2" s="357"/>
    </row>
    <row r="3" spans="1:6" ht="42.75" customHeight="1">
      <c r="B3" s="324" t="s">
        <v>47</v>
      </c>
      <c r="C3" s="325"/>
      <c r="D3" s="325"/>
      <c r="E3" s="325"/>
      <c r="F3" s="325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181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184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185</v>
      </c>
      <c r="E15" s="18" t="s">
        <v>55</v>
      </c>
      <c r="F15" s="20" t="s">
        <v>55</v>
      </c>
    </row>
    <row r="16" spans="1:6" ht="20.100000000000001" customHeight="1">
      <c r="B16" s="15" t="s">
        <v>211</v>
      </c>
      <c r="C16" s="21" t="s">
        <v>52</v>
      </c>
      <c r="D16" s="19" t="s">
        <v>213</v>
      </c>
      <c r="E16" s="18" t="s">
        <v>55</v>
      </c>
      <c r="F16" s="20" t="s">
        <v>55</v>
      </c>
    </row>
    <row r="17" spans="2:6" ht="20.100000000000001" customHeight="1">
      <c r="B17" s="15" t="s">
        <v>212</v>
      </c>
      <c r="C17" s="21" t="s">
        <v>57</v>
      </c>
      <c r="D17" s="19" t="s">
        <v>214</v>
      </c>
      <c r="E17" s="18" t="s">
        <v>55</v>
      </c>
      <c r="F17" s="20" t="s">
        <v>55</v>
      </c>
    </row>
    <row r="18" spans="2:6" ht="20.100000000000001" customHeight="1">
      <c r="B18" s="15" t="s">
        <v>211</v>
      </c>
      <c r="C18" s="21" t="s">
        <v>57</v>
      </c>
      <c r="D18" s="19" t="s">
        <v>215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58" t="s">
        <v>62</v>
      </c>
      <c r="B1" s="358"/>
      <c r="C1" s="358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177</v>
      </c>
      <c r="B8" s="11" t="s">
        <v>176</v>
      </c>
      <c r="C8" s="12" t="s">
        <v>178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2025-11-19T11:10:41Z</cp:lastPrinted>
  <dcterms:created xsi:type="dcterms:W3CDTF">2024-09-12T06:50:39Z</dcterms:created>
  <dcterms:modified xsi:type="dcterms:W3CDTF">2025-11-19T11:11:11Z</dcterms:modified>
</cp:coreProperties>
</file>